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S" sheetId="1" r:id="rId4"/>
    <sheet state="visible" name="BS" sheetId="2" r:id="rId5"/>
    <sheet state="visible" name="Ratios" sheetId="3" r:id="rId6"/>
    <sheet state="visible" name="IS analysis" sheetId="4" r:id="rId7"/>
    <sheet state="visible" name="BS analysis" sheetId="5" r:id="rId8"/>
  </sheets>
  <definedNames/>
  <calcPr/>
</workbook>
</file>

<file path=xl/sharedStrings.xml><?xml version="1.0" encoding="utf-8"?>
<sst xmlns="http://schemas.openxmlformats.org/spreadsheetml/2006/main" count="159" uniqueCount="70">
  <si>
    <t>KO Income Statement</t>
  </si>
  <si>
    <t>(In Millions)</t>
  </si>
  <si>
    <t>Sales</t>
  </si>
  <si>
    <t xml:space="preserve">Cost of goods sold </t>
  </si>
  <si>
    <t>Gross Profit</t>
  </si>
  <si>
    <t>Selling, and administrative expenses</t>
  </si>
  <si>
    <t>Other operating expenses</t>
  </si>
  <si>
    <t>Operating Income (EBIT)</t>
  </si>
  <si>
    <t>Non-operating income (loss)</t>
  </si>
  <si>
    <t>Interest Expense</t>
  </si>
  <si>
    <t>Earnings before taxes (taxable income)</t>
  </si>
  <si>
    <t>Income Taxes</t>
  </si>
  <si>
    <t xml:space="preserve">Net income </t>
  </si>
  <si>
    <t>Additional Information</t>
  </si>
  <si>
    <t>Price</t>
  </si>
  <si>
    <t>Shares Outstanding</t>
  </si>
  <si>
    <t>Dividends</t>
  </si>
  <si>
    <t>DPS</t>
  </si>
  <si>
    <t>Coca-Cola's Balance Sheet (in millions)</t>
  </si>
  <si>
    <t>Assets</t>
  </si>
  <si>
    <t>Cash and cash equivalents</t>
  </si>
  <si>
    <t>Short-term investment</t>
  </si>
  <si>
    <t>Accounts receivable</t>
  </si>
  <si>
    <t>Inventories</t>
  </si>
  <si>
    <t>Prepaid expanses and other current assets</t>
  </si>
  <si>
    <t>Total Current Assets</t>
  </si>
  <si>
    <t>Gross plant and equipment</t>
  </si>
  <si>
    <t>Less accumulated depreication</t>
  </si>
  <si>
    <t>Net plant and equipment</t>
  </si>
  <si>
    <t>Goodwill and other intangible assets</t>
  </si>
  <si>
    <t>Other Assets</t>
  </si>
  <si>
    <t>Total Assets</t>
  </si>
  <si>
    <t>Liabilities and Equity</t>
  </si>
  <si>
    <t>Accounts Payable</t>
  </si>
  <si>
    <t>Accrued Liabilities</t>
  </si>
  <si>
    <t>Short-term Notes</t>
  </si>
  <si>
    <t>Other Current Liabilities</t>
  </si>
  <si>
    <t>Total Current liabilities</t>
  </si>
  <si>
    <t>Long-term Debt</t>
  </si>
  <si>
    <t>Other Liabilities</t>
  </si>
  <si>
    <t>Deferred income tax liability</t>
  </si>
  <si>
    <t>Total Liabilities</t>
  </si>
  <si>
    <t>Stockholders' Equity:</t>
  </si>
  <si>
    <t>Common Stock</t>
  </si>
  <si>
    <t>Paid-in capital</t>
  </si>
  <si>
    <t>Retained earnings</t>
  </si>
  <si>
    <t>Treasury Stock</t>
  </si>
  <si>
    <t>Other Equity</t>
  </si>
  <si>
    <t>Minority Interest</t>
  </si>
  <si>
    <t>Total Equity</t>
  </si>
  <si>
    <t>Total Liabilities and Equity</t>
  </si>
  <si>
    <t>COCA-COLA</t>
  </si>
  <si>
    <t>Ratios</t>
  </si>
  <si>
    <t>Industry Average</t>
  </si>
  <si>
    <t>Current Ratio</t>
  </si>
  <si>
    <t>Quick Ratio</t>
  </si>
  <si>
    <t>Total Asset Turnover</t>
  </si>
  <si>
    <t>Fixed Asset Turnover</t>
  </si>
  <si>
    <t>Days Sales Outstanding</t>
  </si>
  <si>
    <t>Inventory Turnover</t>
  </si>
  <si>
    <t>Liability to Asset Ratio</t>
  </si>
  <si>
    <t>Times Interest Earned</t>
  </si>
  <si>
    <t>Profit Margin</t>
  </si>
  <si>
    <t>ROA</t>
  </si>
  <si>
    <t>ROE</t>
  </si>
  <si>
    <t>P/E</t>
  </si>
  <si>
    <t>M/B</t>
  </si>
  <si>
    <t>HORIZONTAL ANALYSIS</t>
  </si>
  <si>
    <t>VERTICAL ANALYIS</t>
  </si>
  <si>
    <t>VERTICAL ANALYSIS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</si>
</sst>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0.000"/>
    <numFmt numFmtId="165" formatCode="_-* #,##0.000_-;\-* #,##0.000_-;_-* &quot;-&quot;??_-;_-@"/>
    <numFmt numFmtId="166" formatCode="_-* #,##0.00_-;\-* #,##0.00_-;_-* &quot;-&quot;??_-;_-@"/>
    <numFmt numFmtId="167" formatCode="0.0%"/>
  </numFmts>
  <fonts count="9">
    <font>
      <sz val="11.0"/>
      <color theme="1"/>
      <name val="Calibri"/>
      <scheme val="minor"/>
    </font>
    <font>
      <sz val="11.0"/>
      <color theme="1"/>
      <name val="Calibri"/>
    </font>
    <font>
      <color theme="1"/>
      <name val="Calibri"/>
    </font>
    <font>
      <b/>
      <sz val="11.0"/>
      <color theme="1"/>
      <name val="Calibri"/>
    </font>
    <font>
      <b/>
      <u/>
      <sz val="11.0"/>
      <color theme="1"/>
      <name val="Calibri"/>
    </font>
    <font>
      <b/>
      <i/>
      <sz val="11.0"/>
      <color theme="1"/>
      <name val="Calibri"/>
    </font>
    <font>
      <i/>
      <sz val="11.0"/>
      <color theme="1"/>
      <name val="Calibri"/>
    </font>
    <font>
      <b/>
      <sz val="12.0"/>
      <color theme="1"/>
      <name val="Calibri"/>
    </font>
    <font>
      <b/>
      <u/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3">
    <border/>
    <border>
      <bottom style="medium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1" fillId="0" fontId="1" numFmtId="0" xfId="0" applyBorder="1" applyFont="1"/>
    <xf borderId="0" fillId="0" fontId="2" numFmtId="0" xfId="0" applyFont="1"/>
    <xf borderId="0" fillId="0" fontId="1" numFmtId="3" xfId="0" applyFont="1" applyNumberFormat="1"/>
    <xf borderId="2" fillId="0" fontId="1" numFmtId="3" xfId="0" applyBorder="1" applyFont="1" applyNumberFormat="1"/>
    <xf borderId="0" fillId="0" fontId="3" numFmtId="0" xfId="0" applyFont="1"/>
    <xf borderId="0" fillId="0" fontId="3" numFmtId="3" xfId="0" applyFont="1" applyNumberFormat="1"/>
    <xf borderId="0" fillId="0" fontId="1" numFmtId="0" xfId="0" applyAlignment="1" applyFont="1">
      <alignment horizontal="left" shrinkToFit="0" wrapText="1"/>
    </xf>
    <xf borderId="0" fillId="0" fontId="1" numFmtId="0" xfId="0" applyAlignment="1" applyFont="1">
      <alignment horizontal="left"/>
    </xf>
    <xf borderId="2" fillId="0" fontId="1" numFmtId="3" xfId="0" applyAlignment="1" applyBorder="1" applyFont="1" applyNumberFormat="1">
      <alignment horizontal="right"/>
    </xf>
    <xf borderId="0" fillId="0" fontId="3" numFmtId="0" xfId="0" applyAlignment="1" applyFont="1">
      <alignment shrinkToFit="0" wrapText="1"/>
    </xf>
    <xf borderId="0" fillId="0" fontId="4" numFmtId="3" xfId="0" applyFont="1" applyNumberFormat="1"/>
    <xf borderId="0" fillId="0" fontId="1" numFmtId="2" xfId="0" applyFont="1" applyNumberFormat="1"/>
    <xf borderId="1" fillId="0" fontId="3" numFmtId="0" xfId="0" applyBorder="1" applyFont="1"/>
    <xf borderId="0" fillId="0" fontId="1" numFmtId="0" xfId="0" applyAlignment="1" applyFont="1">
      <alignment shrinkToFit="0" wrapText="1"/>
    </xf>
    <xf borderId="0" fillId="0" fontId="5" numFmtId="0" xfId="0" applyAlignment="1" applyFont="1">
      <alignment shrinkToFit="0" wrapText="1"/>
    </xf>
    <xf borderId="0" fillId="0" fontId="5" numFmtId="3" xfId="0" applyFont="1" applyNumberFormat="1"/>
    <xf borderId="0" fillId="0" fontId="6" numFmtId="0" xfId="0" applyAlignment="1" applyFont="1">
      <alignment shrinkToFit="0" wrapText="1"/>
    </xf>
    <xf borderId="0" fillId="0" fontId="6" numFmtId="3" xfId="0" applyFont="1" applyNumberFormat="1"/>
    <xf borderId="0" fillId="0" fontId="7" numFmtId="0" xfId="0" applyAlignment="1" applyFont="1">
      <alignment shrinkToFit="0" wrapText="1"/>
    </xf>
    <xf borderId="0" fillId="0" fontId="8" numFmtId="3" xfId="0" applyFont="1" applyNumberFormat="1"/>
    <xf borderId="1" fillId="0" fontId="3" numFmtId="0" xfId="0" applyAlignment="1" applyBorder="1" applyFont="1">
      <alignment shrinkToFit="0" wrapText="1"/>
    </xf>
    <xf borderId="0" fillId="0" fontId="3" numFmtId="0" xfId="0" applyAlignment="1" applyFont="1">
      <alignment horizontal="center"/>
    </xf>
    <xf borderId="0" fillId="0" fontId="1" numFmtId="164" xfId="0" applyFont="1" applyNumberFormat="1"/>
    <xf borderId="0" fillId="0" fontId="1" numFmtId="165" xfId="0" applyFont="1" applyNumberFormat="1"/>
    <xf borderId="0" fillId="0" fontId="1" numFmtId="10" xfId="0" applyFont="1" applyNumberFormat="1"/>
    <xf borderId="0" fillId="0" fontId="1" numFmtId="166" xfId="0" applyFont="1" applyNumberFormat="1"/>
    <xf borderId="0" fillId="0" fontId="1" numFmtId="167" xfId="0" applyFont="1" applyNumberFormat="1"/>
    <xf borderId="0" fillId="0" fontId="1" numFmtId="0" xfId="0" applyFont="1"/>
    <xf borderId="0" fillId="0" fontId="5" numFmtId="0" xfId="0" applyFont="1"/>
    <xf borderId="0" fillId="0" fontId="6" numFmtId="0" xfId="0" applyFont="1"/>
    <xf borderId="0" fillId="0" fontId="7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14"/>
    <col customWidth="1" min="2" max="6" width="8.71"/>
  </cols>
  <sheetData>
    <row r="1">
      <c r="A1" s="1" t="s">
        <v>0</v>
      </c>
    </row>
    <row r="2">
      <c r="A2" s="2" t="s">
        <v>1</v>
      </c>
      <c r="B2" s="2">
        <v>2020.0</v>
      </c>
      <c r="C2" s="2">
        <v>2019.0</v>
      </c>
      <c r="D2" s="2">
        <v>2018.0</v>
      </c>
    </row>
    <row r="3">
      <c r="A3" s="3" t="s">
        <v>2</v>
      </c>
      <c r="B3" s="4">
        <v>33014.0</v>
      </c>
      <c r="C3" s="4">
        <v>37266.0</v>
      </c>
      <c r="D3" s="4">
        <v>34300.0</v>
      </c>
    </row>
    <row r="4">
      <c r="A4" s="3" t="s">
        <v>3</v>
      </c>
      <c r="B4" s="5">
        <v>13433.0</v>
      </c>
      <c r="C4" s="5">
        <v>14619.0</v>
      </c>
      <c r="D4" s="5">
        <v>13067.0</v>
      </c>
    </row>
    <row r="5">
      <c r="A5" s="6" t="s">
        <v>4</v>
      </c>
      <c r="B5" s="7">
        <f t="shared" ref="B5:D5" si="1">B3-B4</f>
        <v>19581</v>
      </c>
      <c r="C5" s="7">
        <f t="shared" si="1"/>
        <v>22647</v>
      </c>
      <c r="D5" s="7">
        <f t="shared" si="1"/>
        <v>21233</v>
      </c>
    </row>
    <row r="6">
      <c r="A6" s="8" t="s">
        <v>5</v>
      </c>
      <c r="B6" s="4">
        <v>9731.0</v>
      </c>
      <c r="C6" s="4">
        <v>12103.0</v>
      </c>
      <c r="D6" s="4">
        <v>11002.0</v>
      </c>
    </row>
    <row r="7">
      <c r="A7" s="9" t="s">
        <v>6</v>
      </c>
      <c r="B7" s="10">
        <v>853.0</v>
      </c>
      <c r="C7" s="10">
        <v>458.0</v>
      </c>
      <c r="D7" s="10">
        <v>1079.0</v>
      </c>
    </row>
    <row r="8">
      <c r="A8" s="6" t="s">
        <v>7</v>
      </c>
      <c r="B8" s="7">
        <f t="shared" ref="B8:D8" si="2">B5-B6-B7</f>
        <v>8997</v>
      </c>
      <c r="C8" s="7">
        <f t="shared" si="2"/>
        <v>10086</v>
      </c>
      <c r="D8" s="7">
        <f t="shared" si="2"/>
        <v>9152</v>
      </c>
    </row>
    <row r="9">
      <c r="A9" s="3" t="s">
        <v>8</v>
      </c>
      <c r="B9" s="4">
        <v>2189.0</v>
      </c>
      <c r="C9" s="4">
        <v>1646.0</v>
      </c>
      <c r="D9" s="4">
        <v>23.0</v>
      </c>
    </row>
    <row r="10">
      <c r="A10" s="3" t="s">
        <v>9</v>
      </c>
      <c r="B10" s="5">
        <v>1437.0</v>
      </c>
      <c r="C10" s="5">
        <v>946.0</v>
      </c>
      <c r="D10" s="5">
        <v>950.0</v>
      </c>
    </row>
    <row r="11">
      <c r="A11" s="11" t="s">
        <v>10</v>
      </c>
      <c r="B11" s="7">
        <f t="shared" ref="B11:D11" si="3">B8+B9-B10</f>
        <v>9749</v>
      </c>
      <c r="C11" s="7">
        <f t="shared" si="3"/>
        <v>10786</v>
      </c>
      <c r="D11" s="7">
        <f t="shared" si="3"/>
        <v>8225</v>
      </c>
    </row>
    <row r="12">
      <c r="A12" s="3" t="s">
        <v>11</v>
      </c>
      <c r="B12" s="5">
        <v>1981.0</v>
      </c>
      <c r="C12" s="5">
        <v>1801.0</v>
      </c>
      <c r="D12" s="5">
        <v>1749.0</v>
      </c>
    </row>
    <row r="13">
      <c r="A13" s="11" t="s">
        <v>12</v>
      </c>
      <c r="B13" s="12">
        <f t="shared" ref="B13:D13" si="4">B11-B12</f>
        <v>7768</v>
      </c>
      <c r="C13" s="12">
        <f t="shared" si="4"/>
        <v>8985</v>
      </c>
      <c r="D13" s="12">
        <f t="shared" si="4"/>
        <v>6476</v>
      </c>
    </row>
    <row r="16">
      <c r="A16" s="3" t="s">
        <v>13</v>
      </c>
    </row>
    <row r="17">
      <c r="A17" s="3" t="s">
        <v>14</v>
      </c>
      <c r="B17" s="3">
        <v>49.95</v>
      </c>
      <c r="C17" s="3">
        <v>50.83</v>
      </c>
      <c r="D17" s="3">
        <v>45.41</v>
      </c>
    </row>
    <row r="18">
      <c r="A18" s="3" t="s">
        <v>15</v>
      </c>
      <c r="B18" s="4">
        <v>4295.0</v>
      </c>
      <c r="C18" s="4">
        <v>4276.0</v>
      </c>
      <c r="D18" s="4">
        <v>4259.0</v>
      </c>
    </row>
    <row r="19">
      <c r="A19" s="3" t="s">
        <v>16</v>
      </c>
      <c r="B19" s="4">
        <v>7047.0</v>
      </c>
      <c r="C19" s="4">
        <v>6845.0</v>
      </c>
      <c r="D19" s="3">
        <v>6644.0</v>
      </c>
    </row>
    <row r="20">
      <c r="A20" s="3" t="s">
        <v>17</v>
      </c>
      <c r="B20" s="13">
        <f t="shared" ref="B20:D20" si="5">B19/B18</f>
        <v>1.640745052</v>
      </c>
      <c r="C20" s="13">
        <f t="shared" si="5"/>
        <v>1.600795136</v>
      </c>
      <c r="D20" s="13">
        <f t="shared" si="5"/>
        <v>1.559990608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D1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7.86"/>
    <col customWidth="1" min="2" max="6" width="8.71"/>
  </cols>
  <sheetData>
    <row r="1">
      <c r="A1" s="1" t="s">
        <v>18</v>
      </c>
    </row>
    <row r="2">
      <c r="A2" s="14" t="s">
        <v>19</v>
      </c>
      <c r="B2" s="2">
        <v>2020.0</v>
      </c>
      <c r="C2" s="2">
        <v>2019.0</v>
      </c>
      <c r="D2" s="2">
        <v>2018.0</v>
      </c>
    </row>
    <row r="3">
      <c r="A3" s="15" t="s">
        <v>20</v>
      </c>
      <c r="B3" s="4">
        <v>6795.0</v>
      </c>
      <c r="C3" s="4">
        <v>6480.0</v>
      </c>
      <c r="D3" s="4">
        <v>9077.0</v>
      </c>
    </row>
    <row r="4">
      <c r="A4" s="15" t="s">
        <v>21</v>
      </c>
      <c r="B4" s="4">
        <v>4119.0</v>
      </c>
      <c r="C4" s="4">
        <v>4695.0</v>
      </c>
      <c r="D4" s="4">
        <v>7038.0</v>
      </c>
    </row>
    <row r="5">
      <c r="A5" s="15" t="s">
        <v>22</v>
      </c>
      <c r="B5" s="4">
        <v>3144.0</v>
      </c>
      <c r="C5" s="4">
        <v>3971.0</v>
      </c>
      <c r="D5" s="4">
        <v>3685.0</v>
      </c>
    </row>
    <row r="6">
      <c r="A6" s="15" t="s">
        <v>23</v>
      </c>
      <c r="B6" s="4">
        <v>3266.0</v>
      </c>
      <c r="C6" s="4">
        <v>3379.0</v>
      </c>
      <c r="D6" s="4">
        <v>3071.0</v>
      </c>
    </row>
    <row r="7">
      <c r="A7" s="15" t="s">
        <v>24</v>
      </c>
      <c r="B7" s="5">
        <v>1916.0</v>
      </c>
      <c r="C7" s="5">
        <v>1886.0</v>
      </c>
      <c r="D7" s="5">
        <v>2059.0</v>
      </c>
    </row>
    <row r="8">
      <c r="A8" s="16" t="s">
        <v>25</v>
      </c>
      <c r="B8" s="17">
        <f t="shared" ref="B8:D8" si="1">SUM(B3:B7)</f>
        <v>19240</v>
      </c>
      <c r="C8" s="17">
        <f t="shared" si="1"/>
        <v>20411</v>
      </c>
      <c r="D8" s="17">
        <f t="shared" si="1"/>
        <v>24930</v>
      </c>
    </row>
    <row r="9">
      <c r="A9" s="15" t="s">
        <v>26</v>
      </c>
      <c r="B9" s="4">
        <v>19700.0</v>
      </c>
      <c r="C9" s="4">
        <v>18921.0</v>
      </c>
      <c r="D9" s="4">
        <v>17611.0</v>
      </c>
    </row>
    <row r="10">
      <c r="A10" s="15" t="s">
        <v>27</v>
      </c>
      <c r="B10" s="4">
        <v>8923.0</v>
      </c>
      <c r="C10" s="4">
        <v>8083.0</v>
      </c>
      <c r="D10" s="4">
        <v>8013.0</v>
      </c>
    </row>
    <row r="11">
      <c r="A11" s="18" t="s">
        <v>28</v>
      </c>
      <c r="B11" s="19">
        <f t="shared" ref="B11:D11" si="2">B9-B10</f>
        <v>10777</v>
      </c>
      <c r="C11" s="19">
        <f t="shared" si="2"/>
        <v>10838</v>
      </c>
      <c r="D11" s="19">
        <f t="shared" si="2"/>
        <v>9598</v>
      </c>
    </row>
    <row r="12">
      <c r="A12" s="15" t="s">
        <v>29</v>
      </c>
      <c r="B12" s="4">
        <v>28550.0</v>
      </c>
      <c r="C12" s="4">
        <v>26766.0</v>
      </c>
      <c r="D12" s="4">
        <v>21587.0</v>
      </c>
    </row>
    <row r="13">
      <c r="A13" s="15" t="s">
        <v>30</v>
      </c>
      <c r="B13" s="4">
        <v>28729.0</v>
      </c>
      <c r="C13" s="4">
        <v>28366.0</v>
      </c>
      <c r="D13" s="4">
        <v>27101.0</v>
      </c>
    </row>
    <row r="14">
      <c r="A14" s="20" t="s">
        <v>31</v>
      </c>
      <c r="B14" s="21">
        <f t="shared" ref="B14:D14" si="3">B8+SUM(B11:B13)</f>
        <v>87296</v>
      </c>
      <c r="C14" s="21">
        <f t="shared" si="3"/>
        <v>86381</v>
      </c>
      <c r="D14" s="21">
        <f t="shared" si="3"/>
        <v>83216</v>
      </c>
    </row>
    <row r="15">
      <c r="A15" s="15"/>
    </row>
    <row r="16">
      <c r="A16" s="22" t="s">
        <v>32</v>
      </c>
      <c r="B16" s="2">
        <v>2020.0</v>
      </c>
      <c r="C16" s="2">
        <v>2019.0</v>
      </c>
      <c r="D16" s="2">
        <v>2018.0</v>
      </c>
    </row>
    <row r="17">
      <c r="A17" s="15" t="s">
        <v>33</v>
      </c>
      <c r="B17" s="4">
        <v>3517.0</v>
      </c>
      <c r="C17" s="4">
        <v>3804.0</v>
      </c>
      <c r="D17" s="4">
        <v>2719.0</v>
      </c>
    </row>
    <row r="18">
      <c r="A18" s="15" t="s">
        <v>34</v>
      </c>
      <c r="B18" s="4">
        <v>609.0</v>
      </c>
      <c r="C18" s="4">
        <v>1021.0</v>
      </c>
      <c r="D18" s="4">
        <v>1280.0</v>
      </c>
    </row>
    <row r="19">
      <c r="A19" s="15" t="s">
        <v>35</v>
      </c>
      <c r="B19" s="4">
        <v>2990.0</v>
      </c>
      <c r="C19" s="4">
        <v>15528.0</v>
      </c>
      <c r="D19" s="4">
        <v>18838.0</v>
      </c>
    </row>
    <row r="20">
      <c r="A20" s="15" t="s">
        <v>36</v>
      </c>
      <c r="B20" s="5">
        <v>7485.0</v>
      </c>
      <c r="C20" s="5">
        <v>6620.0</v>
      </c>
      <c r="D20" s="5">
        <v>5945.0</v>
      </c>
    </row>
    <row r="21" ht="15.75" customHeight="1">
      <c r="A21" s="16" t="s">
        <v>37</v>
      </c>
      <c r="B21" s="17">
        <f t="shared" ref="B21:D21" si="4">SUM(B17:B20)</f>
        <v>14601</v>
      </c>
      <c r="C21" s="17">
        <f t="shared" si="4"/>
        <v>26973</v>
      </c>
      <c r="D21" s="17">
        <f t="shared" si="4"/>
        <v>28782</v>
      </c>
    </row>
    <row r="22" ht="15.75" customHeight="1">
      <c r="A22" s="15" t="s">
        <v>38</v>
      </c>
      <c r="B22" s="4">
        <v>40125.0</v>
      </c>
      <c r="C22" s="4">
        <v>27516.0</v>
      </c>
      <c r="D22" s="4">
        <v>25376.0</v>
      </c>
      <c r="F22" s="4">
        <f>B22-C22</f>
        <v>12609</v>
      </c>
    </row>
    <row r="23" ht="15.75" customHeight="1">
      <c r="A23" s="15" t="s">
        <v>39</v>
      </c>
      <c r="B23" s="4">
        <v>9453.0</v>
      </c>
      <c r="C23" s="4">
        <v>8510.0</v>
      </c>
      <c r="D23" s="4">
        <v>7646.0</v>
      </c>
    </row>
    <row r="24" ht="15.75" customHeight="1">
      <c r="A24" s="15" t="s">
        <v>40</v>
      </c>
      <c r="B24" s="5">
        <v>1833.0</v>
      </c>
      <c r="C24" s="5">
        <v>2284.0</v>
      </c>
      <c r="D24" s="5">
        <v>2354.0</v>
      </c>
    </row>
    <row r="25" ht="15.75" customHeight="1">
      <c r="A25" s="16" t="s">
        <v>41</v>
      </c>
      <c r="B25" s="17">
        <f t="shared" ref="B25:D25" si="5">SUM(B21:B24)</f>
        <v>66012</v>
      </c>
      <c r="C25" s="17">
        <f t="shared" si="5"/>
        <v>65283</v>
      </c>
      <c r="D25" s="17">
        <f t="shared" si="5"/>
        <v>64158</v>
      </c>
    </row>
    <row r="26" ht="15.75" customHeight="1">
      <c r="A26" s="11" t="s">
        <v>42</v>
      </c>
    </row>
    <row r="27" ht="15.75" customHeight="1">
      <c r="A27" s="15" t="s">
        <v>43</v>
      </c>
      <c r="B27" s="4">
        <v>1760.0</v>
      </c>
      <c r="C27" s="4">
        <v>1760.0</v>
      </c>
      <c r="D27" s="4">
        <v>1760.0</v>
      </c>
    </row>
    <row r="28" ht="15.75" customHeight="1">
      <c r="A28" s="15" t="s">
        <v>44</v>
      </c>
      <c r="B28" s="4">
        <v>17601.0</v>
      </c>
      <c r="C28" s="4">
        <v>17154.0</v>
      </c>
      <c r="D28" s="4">
        <v>16520.0</v>
      </c>
    </row>
    <row r="29" ht="15.75" customHeight="1">
      <c r="A29" s="15" t="s">
        <v>45</v>
      </c>
      <c r="B29" s="4">
        <v>66555.0</v>
      </c>
      <c r="C29" s="4">
        <v>65855.0</v>
      </c>
      <c r="D29" s="4">
        <v>63234.0</v>
      </c>
    </row>
    <row r="30" ht="15.75" customHeight="1">
      <c r="A30" s="15" t="s">
        <v>46</v>
      </c>
      <c r="B30" s="4">
        <v>-52016.0</v>
      </c>
      <c r="C30" s="4">
        <v>-52244.0</v>
      </c>
      <c r="D30" s="4">
        <v>-51719.0</v>
      </c>
    </row>
    <row r="31" ht="15.75" customHeight="1">
      <c r="A31" s="15" t="s">
        <v>47</v>
      </c>
      <c r="B31" s="4">
        <v>-14601.0</v>
      </c>
      <c r="C31" s="4">
        <v>-13544.0</v>
      </c>
      <c r="D31" s="4">
        <v>-12814.0</v>
      </c>
    </row>
    <row r="32" ht="15.75" customHeight="1">
      <c r="A32" s="15" t="s">
        <v>48</v>
      </c>
      <c r="B32" s="4">
        <v>1985.0</v>
      </c>
      <c r="C32" s="4">
        <v>2117.0</v>
      </c>
      <c r="D32" s="4">
        <v>2077.0</v>
      </c>
    </row>
    <row r="33" ht="15.75" customHeight="1">
      <c r="A33" s="16" t="s">
        <v>49</v>
      </c>
      <c r="B33" s="17">
        <f t="shared" ref="B33:D33" si="6">SUM(B27:B32)</f>
        <v>21284</v>
      </c>
      <c r="C33" s="17">
        <f t="shared" si="6"/>
        <v>21098</v>
      </c>
      <c r="D33" s="17">
        <f t="shared" si="6"/>
        <v>19058</v>
      </c>
    </row>
    <row r="34" ht="15.75" customHeight="1">
      <c r="A34" s="20" t="s">
        <v>50</v>
      </c>
      <c r="B34" s="21">
        <f t="shared" ref="B34:D34" si="7">B25+B33</f>
        <v>87296</v>
      </c>
      <c r="C34" s="21">
        <f t="shared" si="7"/>
        <v>86381</v>
      </c>
      <c r="D34" s="21">
        <f t="shared" si="7"/>
        <v>83216</v>
      </c>
    </row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D1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15.71"/>
    <col customWidth="1" min="3" max="6" width="8.71"/>
  </cols>
  <sheetData>
    <row r="1">
      <c r="C1" s="23" t="s">
        <v>51</v>
      </c>
    </row>
    <row r="2">
      <c r="A2" s="14" t="s">
        <v>52</v>
      </c>
      <c r="B2" s="14" t="s">
        <v>53</v>
      </c>
      <c r="C2" s="3">
        <v>2020.0</v>
      </c>
      <c r="D2" s="3">
        <v>2019.0</v>
      </c>
      <c r="E2" s="3">
        <v>2018.0</v>
      </c>
    </row>
    <row r="3">
      <c r="A3" s="3" t="s">
        <v>54</v>
      </c>
      <c r="B3" s="24">
        <v>1.1074591972139465</v>
      </c>
      <c r="C3" s="25">
        <f>BS!B8/BS!B21</f>
        <v>1.317717965</v>
      </c>
      <c r="D3" s="25">
        <f>BS!C8/BS!C21</f>
        <v>0.7567196826</v>
      </c>
      <c r="E3" s="25">
        <f>BS!D8/BS!D21</f>
        <v>0.866166354</v>
      </c>
    </row>
    <row r="4">
      <c r="A4" s="3" t="s">
        <v>55</v>
      </c>
      <c r="B4" s="24">
        <v>0.6261372245541234</v>
      </c>
      <c r="C4" s="25">
        <f>(BS!B3+BS!B4+BS!B5)/BS!B21</f>
        <v>0.9628107664</v>
      </c>
      <c r="D4" s="25">
        <f>(BS!C3+BS!C4+BS!C5)/BS!C21</f>
        <v>0.5615244875</v>
      </c>
      <c r="E4" s="25">
        <f>(BS!D3+BS!D4+BS!D5)/BS!D21</f>
        <v>0.6879299562</v>
      </c>
    </row>
    <row r="5">
      <c r="B5" s="24"/>
    </row>
    <row r="6">
      <c r="A6" s="3" t="s">
        <v>56</v>
      </c>
      <c r="B6" s="24">
        <v>0.5206308234680015</v>
      </c>
      <c r="C6" s="25">
        <f>IS!B3/AVERAGE(BS!B14:C14)</f>
        <v>0.3801769952</v>
      </c>
      <c r="D6" s="25">
        <f>IS!C3/AVERAGE(BS!C14:D14)</f>
        <v>0.4394653207</v>
      </c>
      <c r="E6" s="25">
        <f>IS!D3/AVERAGE(BS!D14:E14)</f>
        <v>0.4121803499</v>
      </c>
    </row>
    <row r="7">
      <c r="A7" s="3" t="s">
        <v>57</v>
      </c>
      <c r="B7" s="24">
        <v>3.786517798264952</v>
      </c>
      <c r="C7" s="25">
        <f>IS!B3/AVERAGE(BS!B11:C11)</f>
        <v>3.054730511</v>
      </c>
      <c r="D7" s="25">
        <f>IS!C3/AVERAGE(BS!C11:D11)</f>
        <v>3.647093365</v>
      </c>
      <c r="E7" s="25">
        <f>IS!D3/AVERAGE(BS!D11:E11)</f>
        <v>3.573661179</v>
      </c>
    </row>
    <row r="8">
      <c r="A8" s="3" t="s">
        <v>58</v>
      </c>
      <c r="B8" s="24">
        <v>32.0383867212458</v>
      </c>
      <c r="C8" s="25">
        <f>365/(IS!B3/BS!B6)</f>
        <v>36.10862059</v>
      </c>
      <c r="D8" s="25">
        <f>365/(IS!C3/BS!C6)</f>
        <v>33.09544893</v>
      </c>
      <c r="E8" s="25">
        <f>365/(IS!D3/BS!D6)</f>
        <v>32.67973761</v>
      </c>
      <c r="F8" s="25"/>
    </row>
    <row r="9">
      <c r="A9" s="3" t="s">
        <v>59</v>
      </c>
      <c r="B9" s="24">
        <v>5.707988232904024</v>
      </c>
      <c r="C9" s="25">
        <f>IS!B4/BS!B6</f>
        <v>4.112982241</v>
      </c>
      <c r="D9" s="25">
        <f>IS!C4/BS!C6</f>
        <v>4.326427937</v>
      </c>
      <c r="E9" s="25">
        <f>IS!D4/BS!D6</f>
        <v>4.254965809</v>
      </c>
    </row>
    <row r="10">
      <c r="B10" s="24"/>
    </row>
    <row r="11">
      <c r="A11" s="3" t="s">
        <v>60</v>
      </c>
      <c r="B11" s="26">
        <v>0.799966411372447</v>
      </c>
      <c r="C11" s="26">
        <f>BS!B25/BS!B14</f>
        <v>0.7561858504</v>
      </c>
      <c r="D11" s="26">
        <f>BS!C25/BS!C14</f>
        <v>0.7557564742</v>
      </c>
      <c r="E11" s="26">
        <f>BS!D25/BS!D14</f>
        <v>0.770981542</v>
      </c>
    </row>
    <row r="12">
      <c r="A12" s="3" t="s">
        <v>61</v>
      </c>
      <c r="B12" s="24">
        <v>5.8023415111910595</v>
      </c>
      <c r="C12" s="25">
        <f>IS!B8/IS!B10</f>
        <v>6.260960334</v>
      </c>
      <c r="D12" s="25">
        <f>IS!C8/IS!C10</f>
        <v>10.66173362</v>
      </c>
      <c r="E12" s="25">
        <f>IS!D8/IS!D10</f>
        <v>9.633684211</v>
      </c>
    </row>
    <row r="13">
      <c r="B13" s="24"/>
    </row>
    <row r="14">
      <c r="A14" s="3" t="s">
        <v>62</v>
      </c>
      <c r="B14" s="26">
        <v>0.12605335738008905</v>
      </c>
      <c r="C14" s="26">
        <f>IS!B13/IS!B3</f>
        <v>0.2352941176</v>
      </c>
      <c r="D14" s="26">
        <f>IS!C13/IS!C3</f>
        <v>0.241104492</v>
      </c>
      <c r="E14" s="26">
        <f>IS!D13/IS!D3</f>
        <v>0.1888046647</v>
      </c>
    </row>
    <row r="15">
      <c r="A15" s="3" t="s">
        <v>63</v>
      </c>
      <c r="B15" s="26">
        <v>0.05698154586038996</v>
      </c>
      <c r="C15" s="26">
        <f>IS!B13/BS!B14</f>
        <v>0.08898460411</v>
      </c>
      <c r="D15" s="26">
        <f>IS!C13/BS!C14</f>
        <v>0.1040159294</v>
      </c>
      <c r="E15" s="26">
        <f>IS!D13/BS!D14</f>
        <v>0.07782157277</v>
      </c>
      <c r="F15" s="26"/>
    </row>
    <row r="16">
      <c r="A16" s="3" t="s">
        <v>64</v>
      </c>
      <c r="B16" s="26">
        <v>0.11337602530897603</v>
      </c>
      <c r="C16" s="26">
        <f>IS!B13/BS!B33</f>
        <v>0.3649689908</v>
      </c>
      <c r="D16" s="26">
        <f>IS!C13/BS!C33</f>
        <v>0.4258697507</v>
      </c>
      <c r="E16" s="26">
        <f>IS!D13/BS!D33</f>
        <v>0.3398048064</v>
      </c>
    </row>
    <row r="17">
      <c r="B17" s="24"/>
    </row>
    <row r="18">
      <c r="A18" s="3" t="s">
        <v>65</v>
      </c>
      <c r="B18" s="13">
        <v>57.40011895028533</v>
      </c>
      <c r="C18" s="27">
        <f>IS!B17/(IS!B13/IS!B18)</f>
        <v>27.61782312</v>
      </c>
      <c r="D18" s="27">
        <f>IS!C17/(IS!C13/IS!C18)</f>
        <v>24.1902148</v>
      </c>
      <c r="E18" s="27">
        <f>IS!D17/(IS!D13/IS!D18)</f>
        <v>29.86429741</v>
      </c>
    </row>
    <row r="19">
      <c r="A19" s="3" t="s">
        <v>66</v>
      </c>
      <c r="B19" s="13">
        <v>3.426208236574561</v>
      </c>
      <c r="C19" s="27">
        <f>IS!B18*IS!B17/BS!B33</f>
        <v>10.07964903</v>
      </c>
      <c r="D19" s="27">
        <f>IS!C18*IS!C17/BS!C33</f>
        <v>10.30188075</v>
      </c>
      <c r="E19" s="27">
        <f>IS!D18*IS!D17/BS!D33</f>
        <v>10.1480318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C1:D1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6.86"/>
    <col customWidth="1" min="2" max="4" width="8.71"/>
    <col customWidth="1" min="5" max="5" width="26.86"/>
    <col customWidth="1" min="6" max="8" width="8.71"/>
  </cols>
  <sheetData>
    <row r="2">
      <c r="A2" s="1" t="s">
        <v>67</v>
      </c>
      <c r="E2" s="1" t="s">
        <v>68</v>
      </c>
    </row>
    <row r="3">
      <c r="A3" s="2" t="s">
        <v>1</v>
      </c>
      <c r="B3" s="3">
        <v>2020.0</v>
      </c>
      <c r="C3" s="3">
        <v>2019.0</v>
      </c>
      <c r="E3" s="2" t="s">
        <v>1</v>
      </c>
      <c r="F3" s="3">
        <v>2020.0</v>
      </c>
      <c r="G3" s="3">
        <v>2019.0</v>
      </c>
      <c r="H3" s="3">
        <v>2018.0</v>
      </c>
    </row>
    <row r="4">
      <c r="A4" s="3" t="s">
        <v>2</v>
      </c>
      <c r="B4" s="28">
        <f>(IS!B3-IS!C3)/IS!C3</f>
        <v>-0.1140986422</v>
      </c>
      <c r="C4" s="28">
        <f>(IS!C3-IS!D3)/IS!D3</f>
        <v>0.08647230321</v>
      </c>
      <c r="D4" s="28"/>
      <c r="E4" s="3" t="s">
        <v>2</v>
      </c>
      <c r="F4" s="28">
        <f>IS!B3/IS!B$3</f>
        <v>1</v>
      </c>
      <c r="G4" s="28">
        <f>IS!C3/IS!C$3</f>
        <v>1</v>
      </c>
      <c r="H4" s="28">
        <f>IS!D3/IS!D$3</f>
        <v>1</v>
      </c>
    </row>
    <row r="5">
      <c r="A5" s="3" t="s">
        <v>3</v>
      </c>
      <c r="B5" s="28">
        <f>(IS!B4-IS!C4)/IS!C4</f>
        <v>-0.08112730009</v>
      </c>
      <c r="C5" s="28">
        <f>(IS!C4-IS!D4)/IS!D4</f>
        <v>0.1187724803</v>
      </c>
      <c r="D5" s="28"/>
      <c r="E5" s="3" t="s">
        <v>3</v>
      </c>
      <c r="F5" s="28">
        <f>IS!B4/IS!B$3</f>
        <v>0.4068879869</v>
      </c>
      <c r="G5" s="28">
        <f>IS!C4/IS!C$3</f>
        <v>0.3922878763</v>
      </c>
      <c r="H5" s="28">
        <f>IS!D4/IS!D$3</f>
        <v>0.3809620991</v>
      </c>
    </row>
    <row r="6">
      <c r="A6" s="6" t="s">
        <v>4</v>
      </c>
      <c r="B6" s="28">
        <f>(IS!B5-IS!C5)/IS!C5</f>
        <v>-0.1353821698</v>
      </c>
      <c r="C6" s="28">
        <f>(IS!C5-IS!D5)/IS!D5</f>
        <v>0.06659445203</v>
      </c>
      <c r="D6" s="28"/>
      <c r="E6" s="6" t="s">
        <v>4</v>
      </c>
      <c r="F6" s="28">
        <f>IS!B5/IS!B$3</f>
        <v>0.5931120131</v>
      </c>
      <c r="G6" s="28">
        <f>IS!C5/IS!C$3</f>
        <v>0.6077121237</v>
      </c>
      <c r="H6" s="28">
        <f>IS!D5/IS!D$3</f>
        <v>0.6190379009</v>
      </c>
    </row>
    <row r="7">
      <c r="A7" s="8" t="s">
        <v>5</v>
      </c>
      <c r="B7" s="28">
        <f>(IS!B6-IS!C6)/IS!C6</f>
        <v>-0.1959844667</v>
      </c>
      <c r="C7" s="28">
        <f>(IS!C6-IS!D6)/IS!D6</f>
        <v>0.1000727141</v>
      </c>
      <c r="D7" s="28"/>
      <c r="E7" s="8" t="s">
        <v>5</v>
      </c>
      <c r="F7" s="28">
        <f>IS!B6/IS!B$3</f>
        <v>0.2947537408</v>
      </c>
      <c r="G7" s="28">
        <f>IS!C6/IS!C$3</f>
        <v>0.3247732518</v>
      </c>
      <c r="H7" s="28">
        <f>IS!D6/IS!D$3</f>
        <v>0.3207580175</v>
      </c>
    </row>
    <row r="8">
      <c r="A8" s="9" t="s">
        <v>6</v>
      </c>
      <c r="B8" s="28">
        <f>(IS!B7-IS!C7)/IS!C7</f>
        <v>0.8624454148</v>
      </c>
      <c r="C8" s="28">
        <f>(IS!C7-IS!D7)/IS!D7</f>
        <v>-0.5755329008</v>
      </c>
      <c r="D8" s="28"/>
      <c r="E8" s="9" t="s">
        <v>6</v>
      </c>
      <c r="F8" s="28">
        <f>IS!B7/IS!B$3</f>
        <v>0.02583752347</v>
      </c>
      <c r="G8" s="28">
        <f>IS!C7/IS!C$3</f>
        <v>0.01229002308</v>
      </c>
      <c r="H8" s="28">
        <f>IS!D7/IS!D$3</f>
        <v>0.03145772595</v>
      </c>
    </row>
    <row r="9">
      <c r="A9" s="6" t="s">
        <v>7</v>
      </c>
      <c r="B9" s="28">
        <f>(IS!B8-IS!C8)/IS!C8</f>
        <v>-0.1079714456</v>
      </c>
      <c r="C9" s="28">
        <f>(IS!C8-IS!D8)/IS!D8</f>
        <v>0.1020541958</v>
      </c>
      <c r="D9" s="28"/>
      <c r="E9" s="6" t="s">
        <v>7</v>
      </c>
      <c r="F9" s="28">
        <f>IS!B8/IS!B$3</f>
        <v>0.2725207488</v>
      </c>
      <c r="G9" s="28">
        <f>IS!C8/IS!C$3</f>
        <v>0.2706488488</v>
      </c>
      <c r="H9" s="28">
        <f>IS!D8/IS!D$3</f>
        <v>0.2668221574</v>
      </c>
    </row>
    <row r="10">
      <c r="A10" s="3" t="s">
        <v>8</v>
      </c>
      <c r="B10" s="28">
        <f>(IS!B9-IS!C9)/IS!C9</f>
        <v>0.329890644</v>
      </c>
      <c r="C10" s="28">
        <f>(IS!C9-IS!D9)/IS!D9</f>
        <v>70.56521739</v>
      </c>
      <c r="D10" s="28"/>
      <c r="E10" s="3" t="s">
        <v>8</v>
      </c>
      <c r="F10" s="28">
        <f>IS!B9/IS!B$3</f>
        <v>0.06630520385</v>
      </c>
      <c r="G10" s="28">
        <f>IS!C9/IS!C$3</f>
        <v>0.04416894757</v>
      </c>
      <c r="H10" s="28">
        <f>IS!D9/IS!D$3</f>
        <v>0.0006705539359</v>
      </c>
    </row>
    <row r="11">
      <c r="A11" s="3" t="s">
        <v>9</v>
      </c>
      <c r="B11" s="28">
        <f>(IS!B10-IS!C10)/IS!C10</f>
        <v>0.5190274841</v>
      </c>
      <c r="C11" s="28">
        <f>(IS!C10-IS!D10)/IS!D10</f>
        <v>-0.004210526316</v>
      </c>
      <c r="D11" s="28"/>
      <c r="E11" s="3" t="s">
        <v>9</v>
      </c>
      <c r="F11" s="28">
        <f>IS!B10/IS!B$3</f>
        <v>0.04352698855</v>
      </c>
      <c r="G11" s="28">
        <f>IS!C10/IS!C$3</f>
        <v>0.0253850695</v>
      </c>
      <c r="H11" s="28">
        <f>IS!D10/IS!D$3</f>
        <v>0.027696793</v>
      </c>
    </row>
    <row r="12">
      <c r="A12" s="11" t="s">
        <v>10</v>
      </c>
      <c r="B12" s="28">
        <f>(IS!B11-IS!C11)/IS!C11</f>
        <v>-0.09614314853</v>
      </c>
      <c r="C12" s="28">
        <f>(IS!C11-IS!D11)/IS!D11</f>
        <v>0.3113677812</v>
      </c>
      <c r="D12" s="28"/>
      <c r="E12" s="11" t="s">
        <v>10</v>
      </c>
      <c r="F12" s="28">
        <f>IS!B11/IS!B$3</f>
        <v>0.2952989641</v>
      </c>
      <c r="G12" s="28">
        <f>IS!C11/IS!C$3</f>
        <v>0.2894327269</v>
      </c>
      <c r="H12" s="28">
        <f>IS!D11/IS!D$3</f>
        <v>0.2397959184</v>
      </c>
    </row>
    <row r="13">
      <c r="A13" s="3" t="s">
        <v>11</v>
      </c>
      <c r="B13" s="28">
        <f>(IS!B12-IS!C12)/IS!C12</f>
        <v>0.09994447529</v>
      </c>
      <c r="C13" s="28">
        <f>(IS!C12-IS!D12)/IS!D12</f>
        <v>0.02973127501</v>
      </c>
      <c r="D13" s="28"/>
      <c r="E13" s="3" t="s">
        <v>11</v>
      </c>
      <c r="F13" s="28">
        <f>IS!B12/IS!B$3</f>
        <v>0.06000484643</v>
      </c>
      <c r="G13" s="28">
        <f>IS!C12/IS!C$3</f>
        <v>0.04832823485</v>
      </c>
      <c r="H13" s="28">
        <f>IS!D12/IS!D$3</f>
        <v>0.05099125364</v>
      </c>
    </row>
    <row r="14">
      <c r="A14" s="11" t="s">
        <v>12</v>
      </c>
      <c r="B14" s="28">
        <f>(IS!B13-IS!C13)/IS!C13</f>
        <v>-0.1354479688</v>
      </c>
      <c r="C14" s="28">
        <f>(IS!C13-IS!D13)/IS!D13</f>
        <v>0.3874305127</v>
      </c>
      <c r="D14" s="28"/>
      <c r="E14" s="11" t="s">
        <v>12</v>
      </c>
      <c r="F14" s="28">
        <f>IS!B13/IS!B$3</f>
        <v>0.2352941176</v>
      </c>
      <c r="G14" s="28">
        <f>IS!C13/IS!C$3</f>
        <v>0.241104492</v>
      </c>
      <c r="H14" s="28">
        <f>IS!D13/IS!D$3</f>
        <v>0.1888046647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2:C2"/>
    <mergeCell ref="E2:H2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9.29"/>
    <col customWidth="1" min="2" max="4" width="9.14"/>
    <col customWidth="1" min="5" max="5" width="39.29"/>
    <col customWidth="1" min="6" max="8" width="9.14"/>
  </cols>
  <sheetData>
    <row r="1">
      <c r="A1" s="23" t="s">
        <v>67</v>
      </c>
      <c r="D1" s="29"/>
      <c r="E1" s="23" t="s">
        <v>69</v>
      </c>
    </row>
    <row r="2">
      <c r="A2" s="14" t="s">
        <v>19</v>
      </c>
      <c r="B2" s="29">
        <v>2020.0</v>
      </c>
      <c r="C2" s="29">
        <v>2019.0</v>
      </c>
      <c r="D2" s="29"/>
      <c r="E2" s="14" t="s">
        <v>19</v>
      </c>
      <c r="F2" s="29">
        <v>2020.0</v>
      </c>
      <c r="G2" s="29">
        <v>2019.0</v>
      </c>
      <c r="H2" s="29">
        <v>2018.0</v>
      </c>
    </row>
    <row r="3">
      <c r="A3" s="29" t="s">
        <v>20</v>
      </c>
      <c r="B3" s="28">
        <f>(BS!B3-BS!C3)/BS!C3</f>
        <v>0.04861111111</v>
      </c>
      <c r="C3" s="28">
        <f>(BS!C3-BS!D3)/BS!D3</f>
        <v>-0.2861077448</v>
      </c>
      <c r="D3" s="28"/>
      <c r="E3" s="29" t="s">
        <v>20</v>
      </c>
      <c r="F3" s="28">
        <f>BS!B3/BS!B$14</f>
        <v>0.07783861804</v>
      </c>
      <c r="G3" s="28">
        <f>BS!C3/BS!C$14</f>
        <v>0.07501649668</v>
      </c>
      <c r="H3" s="28">
        <f>BS!D3/BS!D$14</f>
        <v>0.1090775812</v>
      </c>
    </row>
    <row r="4">
      <c r="A4" s="29" t="s">
        <v>21</v>
      </c>
      <c r="B4" s="28">
        <f>(BS!B4-BS!C4)/BS!C4</f>
        <v>-0.1226837061</v>
      </c>
      <c r="C4" s="28">
        <f>(BS!C4-BS!D4)/BS!D4</f>
        <v>-0.3329070759</v>
      </c>
      <c r="D4" s="28"/>
      <c r="E4" s="29" t="s">
        <v>21</v>
      </c>
      <c r="F4" s="28">
        <f>BS!B4/BS!B$14</f>
        <v>0.04718429252</v>
      </c>
      <c r="G4" s="28">
        <f>BS!C4/BS!C$14</f>
        <v>0.05435223024</v>
      </c>
      <c r="H4" s="28">
        <f>BS!D4/BS!D$14</f>
        <v>0.08457508172</v>
      </c>
    </row>
    <row r="5">
      <c r="A5" s="29" t="s">
        <v>22</v>
      </c>
      <c r="B5" s="28">
        <f>(BS!B5-BS!C5)/BS!C5</f>
        <v>-0.2082598842</v>
      </c>
      <c r="C5" s="28">
        <f>(BS!C5-BS!D5)/BS!D5</f>
        <v>0.0776119403</v>
      </c>
      <c r="D5" s="28"/>
      <c r="E5" s="29" t="s">
        <v>22</v>
      </c>
      <c r="F5" s="28">
        <f>BS!B5/BS!B$14</f>
        <v>0.03601539589</v>
      </c>
      <c r="G5" s="28">
        <f>BS!C5/BS!C$14</f>
        <v>0.04597075746</v>
      </c>
      <c r="H5" s="28">
        <f>BS!D5/BS!D$14</f>
        <v>0.04428234955</v>
      </c>
    </row>
    <row r="6">
      <c r="A6" s="29" t="s">
        <v>23</v>
      </c>
      <c r="B6" s="28">
        <f>(BS!B6-BS!C6)/BS!C6</f>
        <v>-0.0334418467</v>
      </c>
      <c r="C6" s="28">
        <f>(BS!C6-BS!D6)/BS!D6</f>
        <v>0.1002930641</v>
      </c>
      <c r="D6" s="28"/>
      <c r="E6" s="29" t="s">
        <v>23</v>
      </c>
      <c r="F6" s="28">
        <f>BS!B6/BS!B$14</f>
        <v>0.03741293988</v>
      </c>
      <c r="G6" s="28">
        <f>BS!C6/BS!C$14</f>
        <v>0.0391173985</v>
      </c>
      <c r="H6" s="28">
        <f>BS!D6/BS!D$14</f>
        <v>0.03690396078</v>
      </c>
    </row>
    <row r="7">
      <c r="A7" s="29" t="s">
        <v>24</v>
      </c>
      <c r="B7" s="28">
        <f>(BS!B7-BS!C7)/BS!C7</f>
        <v>0.01590668081</v>
      </c>
      <c r="C7" s="28">
        <f>(BS!C7-BS!D7)/BS!D7</f>
        <v>-0.0840213696</v>
      </c>
      <c r="D7" s="28"/>
      <c r="E7" s="29" t="s">
        <v>24</v>
      </c>
      <c r="F7" s="28">
        <f>BS!B7/BS!B$14</f>
        <v>0.02194831378</v>
      </c>
      <c r="G7" s="28">
        <f>BS!C7/BS!C$14</f>
        <v>0.02183350505</v>
      </c>
      <c r="H7" s="28">
        <f>BS!D7/BS!D$14</f>
        <v>0.02474283792</v>
      </c>
    </row>
    <row r="8">
      <c r="A8" s="30" t="s">
        <v>25</v>
      </c>
      <c r="B8" s="28">
        <f>(BS!B8-BS!C8)/BS!C8</f>
        <v>-0.05737102543</v>
      </c>
      <c r="C8" s="28">
        <f>(BS!C8-BS!D8)/BS!D8</f>
        <v>-0.1812675491</v>
      </c>
      <c r="D8" s="28"/>
      <c r="E8" s="30" t="s">
        <v>25</v>
      </c>
      <c r="F8" s="28">
        <f>BS!B8/BS!B$14</f>
        <v>0.2203995601</v>
      </c>
      <c r="G8" s="28">
        <f>BS!C8/BS!C$14</f>
        <v>0.2362903879</v>
      </c>
      <c r="H8" s="28">
        <f>BS!D8/BS!D$14</f>
        <v>0.2995818112</v>
      </c>
    </row>
    <row r="9">
      <c r="A9" s="29" t="s">
        <v>26</v>
      </c>
      <c r="B9" s="28">
        <f>(BS!B9-BS!C9)/BS!C9</f>
        <v>0.04117118546</v>
      </c>
      <c r="C9" s="28">
        <f>(BS!C9-BS!D9)/BS!D9</f>
        <v>0.07438532735</v>
      </c>
      <c r="D9" s="28"/>
      <c r="E9" s="29" t="s">
        <v>26</v>
      </c>
      <c r="F9" s="28">
        <f>BS!B9/BS!B$14</f>
        <v>0.2256689883</v>
      </c>
      <c r="G9" s="28">
        <f>BS!C9/BS!C$14</f>
        <v>0.2190412243</v>
      </c>
      <c r="H9" s="28">
        <f>BS!D9/BS!D$14</f>
        <v>0.211629975</v>
      </c>
    </row>
    <row r="10">
      <c r="A10" s="29" t="s">
        <v>27</v>
      </c>
      <c r="B10" s="28">
        <f>(BS!B10-BS!C10)/BS!C10</f>
        <v>0.1039218112</v>
      </c>
      <c r="C10" s="28">
        <f>(BS!C10-BS!D10)/BS!D10</f>
        <v>0.008735804318</v>
      </c>
      <c r="D10" s="28"/>
      <c r="E10" s="29" t="s">
        <v>27</v>
      </c>
      <c r="F10" s="28">
        <f>BS!B10/BS!B$14</f>
        <v>0.1022154509</v>
      </c>
      <c r="G10" s="28">
        <f>BS!C10/BS!C$14</f>
        <v>0.09357381832</v>
      </c>
      <c r="H10" s="28">
        <f>BS!D10/BS!D$14</f>
        <v>0.09629157854</v>
      </c>
    </row>
    <row r="11">
      <c r="A11" s="31" t="s">
        <v>28</v>
      </c>
      <c r="B11" s="28">
        <f>(BS!B11-BS!C11)/BS!C11</f>
        <v>-0.005628344713</v>
      </c>
      <c r="C11" s="28">
        <f>(BS!C11-BS!D11)/BS!D11</f>
        <v>0.129193582</v>
      </c>
      <c r="D11" s="28"/>
      <c r="E11" s="31" t="s">
        <v>28</v>
      </c>
      <c r="F11" s="28">
        <f>BS!B11/BS!B$14</f>
        <v>0.1234535374</v>
      </c>
      <c r="G11" s="28">
        <f>BS!C11/BS!C$14</f>
        <v>0.125467406</v>
      </c>
      <c r="H11" s="28">
        <f>BS!D11/BS!D$14</f>
        <v>0.1153383965</v>
      </c>
    </row>
    <row r="12">
      <c r="A12" s="29" t="s">
        <v>29</v>
      </c>
      <c r="B12" s="28">
        <f>(BS!B12-BS!C12)/BS!C12</f>
        <v>0.06665172233</v>
      </c>
      <c r="C12" s="28">
        <f>(BS!C12-BS!D12)/BS!D12</f>
        <v>0.2399129105</v>
      </c>
      <c r="D12" s="28"/>
      <c r="E12" s="29" t="s">
        <v>29</v>
      </c>
      <c r="F12" s="28">
        <f>BS!B12/BS!B$14</f>
        <v>0.3270482038</v>
      </c>
      <c r="G12" s="28">
        <f>BS!C12/BS!C$14</f>
        <v>0.3098598071</v>
      </c>
      <c r="H12" s="28">
        <f>BS!D12/BS!D$14</f>
        <v>0.2594092482</v>
      </c>
    </row>
    <row r="13">
      <c r="A13" s="29" t="s">
        <v>30</v>
      </c>
      <c r="B13" s="28">
        <f>(BS!B13-BS!C13)/BS!C13</f>
        <v>0.01279701051</v>
      </c>
      <c r="C13" s="28">
        <f>(BS!C13-BS!D13)/BS!D13</f>
        <v>0.04667724438</v>
      </c>
      <c r="D13" s="28"/>
      <c r="E13" s="29" t="s">
        <v>30</v>
      </c>
      <c r="F13" s="28">
        <f>BS!B13/BS!B$14</f>
        <v>0.3290986987</v>
      </c>
      <c r="G13" s="28">
        <f>BS!C13/BS!C$14</f>
        <v>0.3283823989</v>
      </c>
      <c r="H13" s="28">
        <f>BS!D13/BS!D$14</f>
        <v>0.3256705441</v>
      </c>
    </row>
    <row r="14">
      <c r="A14" s="32" t="s">
        <v>31</v>
      </c>
      <c r="B14" s="28">
        <f>(BS!B14-BS!C14)/BS!C14</f>
        <v>0.01059260717</v>
      </c>
      <c r="C14" s="28">
        <f>(BS!C14-BS!D14)/BS!D14</f>
        <v>0.03803355124</v>
      </c>
      <c r="D14" s="28"/>
      <c r="E14" s="32" t="s">
        <v>31</v>
      </c>
      <c r="F14" s="28">
        <f>BS!B14/BS!B$14</f>
        <v>1</v>
      </c>
      <c r="G14" s="28">
        <f>BS!C14/BS!C$14</f>
        <v>1</v>
      </c>
      <c r="H14" s="28">
        <f>BS!D14/BS!D$14</f>
        <v>1</v>
      </c>
    </row>
    <row r="15">
      <c r="A15" s="29"/>
      <c r="B15" s="28"/>
      <c r="C15" s="28"/>
      <c r="D15" s="28"/>
      <c r="E15" s="29"/>
      <c r="F15" s="28"/>
      <c r="G15" s="28"/>
      <c r="H15" s="28"/>
    </row>
    <row r="16">
      <c r="A16" s="14" t="s">
        <v>32</v>
      </c>
      <c r="B16" s="28"/>
      <c r="C16" s="28"/>
      <c r="D16" s="28"/>
      <c r="E16" s="14" t="s">
        <v>32</v>
      </c>
      <c r="F16" s="28">
        <f>BS!B16/BS!B$14</f>
        <v>0.02313966276</v>
      </c>
      <c r="G16" s="28">
        <f>BS!C16/BS!C$14</f>
        <v>0.02337319549</v>
      </c>
      <c r="H16" s="28">
        <f>BS!D16/BS!D$14</f>
        <v>0.0242501442</v>
      </c>
    </row>
    <row r="17">
      <c r="A17" s="29" t="s">
        <v>33</v>
      </c>
      <c r="B17" s="28">
        <f>(BS!B17-BS!C17)/BS!C17</f>
        <v>-0.075446898</v>
      </c>
      <c r="C17" s="28">
        <f>(BS!C17-BS!D17)/BS!D17</f>
        <v>0.3990437661</v>
      </c>
      <c r="D17" s="28"/>
      <c r="E17" s="29" t="s">
        <v>33</v>
      </c>
      <c r="F17" s="28">
        <f>BS!B17/BS!B$14</f>
        <v>0.04028821481</v>
      </c>
      <c r="G17" s="28">
        <f>BS!C17/BS!C$14</f>
        <v>0.04403746194</v>
      </c>
      <c r="H17" s="28">
        <f>BS!D17/BS!D$14</f>
        <v>0.032674005</v>
      </c>
    </row>
    <row r="18">
      <c r="A18" s="29" t="s">
        <v>34</v>
      </c>
      <c r="B18" s="28">
        <f>(BS!B18-BS!C18)/BS!C18</f>
        <v>-0.4035259549</v>
      </c>
      <c r="C18" s="28">
        <f>(BS!C18-BS!D18)/BS!D18</f>
        <v>-0.20234375</v>
      </c>
      <c r="D18" s="28"/>
      <c r="E18" s="29" t="s">
        <v>34</v>
      </c>
      <c r="F18" s="28">
        <f>BS!B18/BS!B$14</f>
        <v>0.006976264663</v>
      </c>
      <c r="G18" s="28">
        <f>BS!C18/BS!C$14</f>
        <v>0.01181972888</v>
      </c>
      <c r="H18" s="28">
        <f>BS!D18/BS!D$14</f>
        <v>0.01538165737</v>
      </c>
    </row>
    <row r="19">
      <c r="A19" s="29" t="s">
        <v>35</v>
      </c>
      <c r="B19" s="28">
        <f>(BS!B19-BS!C19)/BS!C19</f>
        <v>-0.8074446162</v>
      </c>
      <c r="C19" s="28">
        <f>(BS!C19-BS!D19)/BS!D19</f>
        <v>-0.175708674</v>
      </c>
      <c r="D19" s="28"/>
      <c r="E19" s="29" t="s">
        <v>35</v>
      </c>
      <c r="F19" s="28">
        <f>BS!B19/BS!B$14</f>
        <v>0.03425128299</v>
      </c>
      <c r="G19" s="28">
        <f>BS!C19/BS!C$14</f>
        <v>0.1797617532</v>
      </c>
      <c r="H19" s="28">
        <f>BS!D19/BS!D$14</f>
        <v>0.2263747356</v>
      </c>
    </row>
    <row r="20">
      <c r="A20" s="29" t="s">
        <v>36</v>
      </c>
      <c r="B20" s="28">
        <f>(BS!B20-BS!C20)/BS!C20</f>
        <v>0.1306646526</v>
      </c>
      <c r="C20" s="28">
        <f>(BS!C20-BS!D20)/BS!D20</f>
        <v>0.1135407906</v>
      </c>
      <c r="D20" s="28"/>
      <c r="E20" s="29" t="s">
        <v>36</v>
      </c>
      <c r="F20" s="28">
        <f>BS!B20/BS!B$14</f>
        <v>0.08574276026</v>
      </c>
      <c r="G20" s="28">
        <f>BS!C20/BS!C$14</f>
        <v>0.07663722346</v>
      </c>
      <c r="H20" s="28">
        <f>BS!D20/BS!D$14</f>
        <v>0.07144058835</v>
      </c>
    </row>
    <row r="21" ht="15.75" customHeight="1">
      <c r="A21" s="30" t="s">
        <v>37</v>
      </c>
      <c r="B21" s="28">
        <f>(BS!B21-BS!C21)/BS!C21</f>
        <v>-0.4586809031</v>
      </c>
      <c r="C21" s="28">
        <f>(BS!C21-BS!D21)/BS!D21</f>
        <v>-0.06285178236</v>
      </c>
      <c r="D21" s="28"/>
      <c r="E21" s="30" t="s">
        <v>37</v>
      </c>
      <c r="F21" s="28">
        <f>BS!B21/BS!B$14</f>
        <v>0.1672585227</v>
      </c>
      <c r="G21" s="28">
        <f>BS!C21/BS!C$14</f>
        <v>0.3122561674</v>
      </c>
      <c r="H21" s="28">
        <f>BS!D21/BS!D$14</f>
        <v>0.3458709863</v>
      </c>
    </row>
    <row r="22" ht="15.75" customHeight="1">
      <c r="A22" s="29" t="s">
        <v>38</v>
      </c>
      <c r="B22" s="28">
        <f>(BS!B22-BS!C22)/BS!C22</f>
        <v>0.4582424771</v>
      </c>
      <c r="C22" s="28">
        <f>(BS!C22-BS!D22)/BS!D22</f>
        <v>0.08433165195</v>
      </c>
      <c r="D22" s="28"/>
      <c r="E22" s="29" t="s">
        <v>38</v>
      </c>
      <c r="F22" s="28">
        <f>BS!B22/BS!B$14</f>
        <v>0.4596430535</v>
      </c>
      <c r="G22" s="28">
        <f>BS!C22/BS!C$14</f>
        <v>0.318542272</v>
      </c>
      <c r="H22" s="28">
        <f>BS!D22/BS!D$14</f>
        <v>0.3049413574</v>
      </c>
    </row>
    <row r="23" ht="15.75" customHeight="1">
      <c r="A23" s="29" t="s">
        <v>39</v>
      </c>
      <c r="B23" s="28">
        <f>(BS!B23-BS!C23)/BS!C23</f>
        <v>0.1108108108</v>
      </c>
      <c r="C23" s="28">
        <f>(BS!C23-BS!D23)/BS!D23</f>
        <v>0.1130002616</v>
      </c>
      <c r="D23" s="28"/>
      <c r="E23" s="29" t="s">
        <v>39</v>
      </c>
      <c r="F23" s="28">
        <f>BS!B23/BS!B$14</f>
        <v>0.1082867485</v>
      </c>
      <c r="G23" s="28">
        <f>BS!C23/BS!C$14</f>
        <v>0.098517035</v>
      </c>
      <c r="H23" s="28">
        <f>BS!D23/BS!D$14</f>
        <v>0.09188136897</v>
      </c>
    </row>
    <row r="24" ht="15.75" customHeight="1">
      <c r="A24" s="29" t="s">
        <v>40</v>
      </c>
      <c r="B24" s="28">
        <f>(BS!B24-BS!C24)/BS!C24</f>
        <v>-0.1974605954</v>
      </c>
      <c r="C24" s="28">
        <f>(BS!C24-BS!D24)/BS!D24</f>
        <v>-0.02973661852</v>
      </c>
      <c r="D24" s="28"/>
      <c r="E24" s="29" t="s">
        <v>40</v>
      </c>
      <c r="F24" s="28">
        <f>BS!B24/BS!B$14</f>
        <v>0.02099752566</v>
      </c>
      <c r="G24" s="28">
        <f>BS!C24/BS!C$14</f>
        <v>0.02644099976</v>
      </c>
      <c r="H24" s="28">
        <f>BS!D24/BS!D$14</f>
        <v>0.02828782926</v>
      </c>
    </row>
    <row r="25" ht="15.75" customHeight="1">
      <c r="A25" s="30" t="s">
        <v>41</v>
      </c>
      <c r="B25" s="28">
        <f>(BS!B25-BS!C25)/BS!C25</f>
        <v>0.01116676623</v>
      </c>
      <c r="C25" s="28">
        <f>(BS!C25-BS!D25)/BS!D25</f>
        <v>0.01753483587</v>
      </c>
      <c r="D25" s="28"/>
      <c r="E25" s="30" t="s">
        <v>41</v>
      </c>
      <c r="F25" s="28">
        <f>BS!B25/BS!B$14</f>
        <v>0.7561858504</v>
      </c>
      <c r="G25" s="28">
        <f>BS!C25/BS!C$14</f>
        <v>0.7557564742</v>
      </c>
      <c r="H25" s="28">
        <f>BS!D25/BS!D$14</f>
        <v>0.770981542</v>
      </c>
    </row>
    <row r="26" ht="15.75" customHeight="1">
      <c r="A26" s="6" t="s">
        <v>42</v>
      </c>
      <c r="B26" s="28"/>
      <c r="C26" s="28"/>
      <c r="D26" s="28"/>
      <c r="E26" s="6" t="s">
        <v>42</v>
      </c>
      <c r="F26" s="28"/>
      <c r="G26" s="28"/>
      <c r="H26" s="28"/>
    </row>
    <row r="27" ht="15.75" customHeight="1">
      <c r="A27" s="29" t="s">
        <v>43</v>
      </c>
      <c r="B27" s="28">
        <f>(BS!B27-BS!C27)/BS!C27</f>
        <v>0</v>
      </c>
      <c r="C27" s="28">
        <f>(BS!C27-BS!D27)/BS!D27</f>
        <v>0</v>
      </c>
      <c r="D27" s="28"/>
      <c r="E27" s="29" t="s">
        <v>43</v>
      </c>
      <c r="F27" s="28">
        <f>BS!B27/BS!B$14</f>
        <v>0.02016129032</v>
      </c>
      <c r="G27" s="28">
        <f>BS!C27/BS!C$14</f>
        <v>0.02037485095</v>
      </c>
      <c r="H27" s="28">
        <f>BS!D27/BS!D$14</f>
        <v>0.02114977889</v>
      </c>
    </row>
    <row r="28" ht="15.75" customHeight="1">
      <c r="A28" s="29" t="s">
        <v>44</v>
      </c>
      <c r="B28" s="28">
        <f>(BS!B28-BS!C28)/BS!C28</f>
        <v>0.02605806226</v>
      </c>
      <c r="C28" s="28">
        <f>(BS!C28-BS!D28)/BS!D28</f>
        <v>0.03837772397</v>
      </c>
      <c r="D28" s="28"/>
      <c r="E28" s="29" t="s">
        <v>44</v>
      </c>
      <c r="F28" s="28">
        <f>BS!B28/BS!B$14</f>
        <v>0.2016243585</v>
      </c>
      <c r="G28" s="28">
        <f>BS!C28/BS!C$14</f>
        <v>0.1985853371</v>
      </c>
      <c r="H28" s="28">
        <f>BS!D28/BS!D$14</f>
        <v>0.1985195155</v>
      </c>
    </row>
    <row r="29" ht="15.75" customHeight="1">
      <c r="A29" s="29" t="s">
        <v>45</v>
      </c>
      <c r="B29" s="28">
        <f>(BS!B29-BS!C29)/BS!C29</f>
        <v>0.0106294131</v>
      </c>
      <c r="C29" s="28">
        <f>(BS!C29-BS!D29)/BS!D29</f>
        <v>0.04144922036</v>
      </c>
      <c r="D29" s="28"/>
      <c r="E29" s="29" t="s">
        <v>45</v>
      </c>
      <c r="F29" s="28">
        <f>BS!B29/BS!B$14</f>
        <v>0.7624060667</v>
      </c>
      <c r="G29" s="28">
        <f>BS!C29/BS!C$14</f>
        <v>0.7623783008</v>
      </c>
      <c r="H29" s="28">
        <f>BS!D29/BS!D$14</f>
        <v>0.7598779081</v>
      </c>
    </row>
    <row r="30" ht="15.75" customHeight="1">
      <c r="A30" s="29" t="s">
        <v>46</v>
      </c>
      <c r="B30" s="28">
        <f>(BS!B30-BS!C30)/BS!C30</f>
        <v>-0.004364137509</v>
      </c>
      <c r="C30" s="28">
        <f>(BS!C30-BS!D30)/BS!D30</f>
        <v>0.01015100833</v>
      </c>
      <c r="D30" s="28"/>
      <c r="E30" s="29" t="s">
        <v>46</v>
      </c>
      <c r="F30" s="28">
        <f>BS!B30/BS!B$14</f>
        <v>-0.5958577713</v>
      </c>
      <c r="G30" s="28">
        <f>BS!C30/BS!C$14</f>
        <v>-0.6048089279</v>
      </c>
      <c r="H30" s="28">
        <f>BS!D30/BS!D$14</f>
        <v>-0.6215030763</v>
      </c>
    </row>
    <row r="31" ht="15.75" customHeight="1">
      <c r="A31" s="29" t="s">
        <v>47</v>
      </c>
      <c r="B31" s="28">
        <f>(BS!B31-BS!C31)/BS!C31</f>
        <v>0.07804193739</v>
      </c>
      <c r="C31" s="28">
        <f>(BS!C31-BS!D31)/BS!D31</f>
        <v>0.05696894022</v>
      </c>
      <c r="D31" s="28"/>
      <c r="E31" s="29" t="s">
        <v>47</v>
      </c>
      <c r="F31" s="28">
        <f>BS!B31/BS!B$14</f>
        <v>-0.1672585227</v>
      </c>
      <c r="G31" s="28">
        <f>BS!C31/BS!C$14</f>
        <v>-0.1567937394</v>
      </c>
      <c r="H31" s="28">
        <f>BS!D31/BS!D$14</f>
        <v>-0.1539848106</v>
      </c>
    </row>
    <row r="32" ht="15.75" customHeight="1">
      <c r="A32" s="29" t="s">
        <v>48</v>
      </c>
      <c r="B32" s="28">
        <f>(BS!B32-BS!C32)/BS!C32</f>
        <v>-0.06235238545</v>
      </c>
      <c r="C32" s="28">
        <f>(BS!C32-BS!D32)/BS!D32</f>
        <v>0.01925854598</v>
      </c>
      <c r="D32" s="28"/>
      <c r="E32" s="29" t="s">
        <v>48</v>
      </c>
      <c r="F32" s="28">
        <f>BS!B32/BS!B$14</f>
        <v>0.02273872801</v>
      </c>
      <c r="G32" s="28">
        <f>BS!C32/BS!C$14</f>
        <v>0.02450770424</v>
      </c>
      <c r="H32" s="28">
        <f>BS!D32/BS!D$14</f>
        <v>0.02495914247</v>
      </c>
    </row>
    <row r="33" ht="15.75" customHeight="1">
      <c r="A33" s="30" t="s">
        <v>49</v>
      </c>
      <c r="B33" s="28">
        <f>(BS!B33-BS!C33)/BS!C33</f>
        <v>0.008816001517</v>
      </c>
      <c r="C33" s="28">
        <f>(BS!C33-BS!D33)/BS!D33</f>
        <v>0.1070416623</v>
      </c>
      <c r="D33" s="28"/>
      <c r="E33" s="30" t="s">
        <v>49</v>
      </c>
      <c r="F33" s="28">
        <f>BS!B33/BS!B$14</f>
        <v>0.2438141496</v>
      </c>
      <c r="G33" s="28">
        <f>BS!C33/BS!C$14</f>
        <v>0.2442435258</v>
      </c>
      <c r="H33" s="28">
        <f>BS!D33/BS!D$14</f>
        <v>0.229018458</v>
      </c>
    </row>
    <row r="34" ht="15.75" customHeight="1">
      <c r="A34" s="32" t="s">
        <v>50</v>
      </c>
      <c r="B34" s="28">
        <f>(BS!B34-BS!C34)/BS!C34</f>
        <v>0.01059260717</v>
      </c>
      <c r="C34" s="28">
        <f>(BS!C34-BS!D34)/BS!D34</f>
        <v>0.03803355124</v>
      </c>
      <c r="D34" s="28"/>
      <c r="E34" s="32" t="s">
        <v>50</v>
      </c>
      <c r="F34" s="28">
        <f>BS!B34/BS!B$14</f>
        <v>1</v>
      </c>
      <c r="G34" s="28">
        <f>BS!C34/BS!C$14</f>
        <v>1</v>
      </c>
      <c r="H34" s="28">
        <f>BS!D34/BS!D$14</f>
        <v>1</v>
      </c>
    </row>
    <row r="35" ht="15.75" customHeight="1">
      <c r="A35" s="29"/>
      <c r="B35" s="29"/>
      <c r="C35" s="29"/>
      <c r="D35" s="29"/>
      <c r="E35" s="29"/>
      <c r="F35" s="29"/>
      <c r="G35" s="29"/>
      <c r="H35" s="29"/>
    </row>
    <row r="36" ht="15.75" customHeight="1">
      <c r="A36" s="29"/>
      <c r="B36" s="29"/>
      <c r="C36" s="29"/>
      <c r="D36" s="29"/>
      <c r="E36" s="29"/>
      <c r="F36" s="29"/>
      <c r="G36" s="29"/>
      <c r="H36" s="29"/>
    </row>
    <row r="37" ht="15.75" customHeight="1">
      <c r="A37" s="29"/>
      <c r="B37" s="29"/>
      <c r="C37" s="29"/>
      <c r="D37" s="29"/>
      <c r="E37" s="29"/>
      <c r="F37" s="29"/>
      <c r="G37" s="29"/>
      <c r="H37" s="29"/>
    </row>
    <row r="38" ht="15.75" customHeight="1">
      <c r="A38" s="29"/>
      <c r="B38" s="29"/>
      <c r="C38" s="29"/>
      <c r="D38" s="29"/>
      <c r="E38" s="29"/>
      <c r="F38" s="29"/>
      <c r="G38" s="29"/>
      <c r="H38" s="29"/>
    </row>
    <row r="39" ht="15.75" customHeight="1">
      <c r="A39" s="29"/>
      <c r="B39" s="29"/>
      <c r="C39" s="29"/>
      <c r="D39" s="29"/>
      <c r="E39" s="29"/>
      <c r="F39" s="29"/>
      <c r="G39" s="29"/>
      <c r="H39" s="29"/>
    </row>
    <row r="40" ht="15.75" customHeight="1">
      <c r="A40" s="29"/>
      <c r="B40" s="29"/>
      <c r="C40" s="29"/>
      <c r="D40" s="29"/>
      <c r="E40" s="29"/>
      <c r="F40" s="29"/>
      <c r="G40" s="29"/>
      <c r="H40" s="29"/>
    </row>
    <row r="41" ht="15.75" customHeight="1">
      <c r="A41" s="29"/>
      <c r="B41" s="29"/>
      <c r="C41" s="29"/>
      <c r="D41" s="29"/>
      <c r="E41" s="29"/>
      <c r="F41" s="29"/>
      <c r="G41" s="29"/>
      <c r="H41" s="29"/>
    </row>
    <row r="42" ht="15.75" customHeight="1">
      <c r="A42" s="29"/>
      <c r="B42" s="29"/>
      <c r="C42" s="29"/>
      <c r="D42" s="29"/>
      <c r="E42" s="29"/>
      <c r="F42" s="29"/>
      <c r="G42" s="29"/>
      <c r="H42" s="29"/>
    </row>
    <row r="43" ht="15.75" customHeight="1">
      <c r="A43" s="29"/>
      <c r="B43" s="29"/>
      <c r="C43" s="29"/>
      <c r="D43" s="29"/>
      <c r="E43" s="29"/>
      <c r="F43" s="29"/>
      <c r="G43" s="29"/>
      <c r="H43" s="29"/>
    </row>
    <row r="44" ht="15.75" customHeight="1">
      <c r="A44" s="29"/>
      <c r="B44" s="29"/>
      <c r="C44" s="29"/>
      <c r="D44" s="29"/>
      <c r="E44" s="29"/>
      <c r="F44" s="29"/>
      <c r="G44" s="29"/>
      <c r="H44" s="29"/>
    </row>
    <row r="45" ht="15.75" customHeight="1">
      <c r="A45" s="29"/>
      <c r="B45" s="29"/>
      <c r="C45" s="29"/>
      <c r="D45" s="29"/>
      <c r="E45" s="29"/>
      <c r="F45" s="29"/>
      <c r="G45" s="29"/>
      <c r="H45" s="29"/>
    </row>
    <row r="46" ht="15.75" customHeight="1">
      <c r="A46" s="29"/>
      <c r="B46" s="29"/>
      <c r="C46" s="29"/>
      <c r="D46" s="29"/>
      <c r="E46" s="29"/>
      <c r="F46" s="29"/>
      <c r="G46" s="29"/>
      <c r="H46" s="29"/>
    </row>
    <row r="47" ht="15.75" customHeight="1">
      <c r="A47" s="29"/>
      <c r="B47" s="29"/>
      <c r="C47" s="29"/>
      <c r="D47" s="29"/>
      <c r="E47" s="29"/>
      <c r="F47" s="29"/>
      <c r="G47" s="29"/>
      <c r="H47" s="29"/>
    </row>
    <row r="48" ht="15.75" customHeight="1">
      <c r="A48" s="29"/>
      <c r="B48" s="29"/>
      <c r="C48" s="29"/>
      <c r="D48" s="29"/>
      <c r="E48" s="29"/>
      <c r="F48" s="29"/>
      <c r="G48" s="29"/>
      <c r="H48" s="29"/>
    </row>
    <row r="49" ht="15.75" customHeight="1">
      <c r="A49" s="29"/>
      <c r="B49" s="29"/>
      <c r="C49" s="29"/>
      <c r="D49" s="29"/>
      <c r="E49" s="29"/>
      <c r="F49" s="29"/>
      <c r="G49" s="29"/>
      <c r="H49" s="29"/>
    </row>
    <row r="50" ht="15.75" customHeight="1">
      <c r="A50" s="29"/>
      <c r="B50" s="29"/>
      <c r="C50" s="29"/>
      <c r="D50" s="29"/>
      <c r="E50" s="29"/>
      <c r="F50" s="29"/>
      <c r="G50" s="29"/>
      <c r="H50" s="29"/>
    </row>
    <row r="51" ht="15.75" customHeight="1">
      <c r="A51" s="29"/>
      <c r="B51" s="29"/>
      <c r="C51" s="29"/>
      <c r="D51" s="29"/>
      <c r="E51" s="29"/>
      <c r="F51" s="29"/>
      <c r="G51" s="29"/>
      <c r="H51" s="29"/>
    </row>
    <row r="52" ht="15.75" customHeight="1">
      <c r="A52" s="29"/>
      <c r="B52" s="29"/>
      <c r="C52" s="29"/>
      <c r="D52" s="29"/>
      <c r="E52" s="29"/>
      <c r="F52" s="29"/>
      <c r="G52" s="29"/>
      <c r="H52" s="29"/>
    </row>
    <row r="53" ht="15.75" customHeight="1">
      <c r="A53" s="29"/>
      <c r="B53" s="29"/>
      <c r="C53" s="29"/>
      <c r="D53" s="29"/>
      <c r="E53" s="29"/>
      <c r="F53" s="29"/>
      <c r="G53" s="29"/>
      <c r="H53" s="29"/>
    </row>
    <row r="54" ht="15.75" customHeight="1">
      <c r="A54" s="29"/>
      <c r="B54" s="29"/>
      <c r="C54" s="29"/>
      <c r="D54" s="29"/>
      <c r="E54" s="29"/>
      <c r="F54" s="29"/>
      <c r="G54" s="29"/>
      <c r="H54" s="29"/>
    </row>
    <row r="55" ht="15.75" customHeight="1">
      <c r="A55" s="29"/>
      <c r="B55" s="29"/>
      <c r="C55" s="29"/>
      <c r="D55" s="29"/>
      <c r="E55" s="29"/>
      <c r="F55" s="29"/>
      <c r="G55" s="29"/>
      <c r="H55" s="29"/>
    </row>
    <row r="56" ht="15.75" customHeight="1">
      <c r="A56" s="29"/>
      <c r="B56" s="29"/>
      <c r="C56" s="29"/>
      <c r="D56" s="29"/>
      <c r="E56" s="29"/>
      <c r="F56" s="29"/>
      <c r="G56" s="29"/>
      <c r="H56" s="29"/>
    </row>
    <row r="57" ht="15.75" customHeight="1">
      <c r="A57" s="29"/>
      <c r="B57" s="29"/>
      <c r="C57" s="29"/>
      <c r="D57" s="29"/>
      <c r="E57" s="29"/>
      <c r="F57" s="29"/>
      <c r="G57" s="29"/>
      <c r="H57" s="29"/>
    </row>
    <row r="58" ht="15.75" customHeight="1">
      <c r="A58" s="29"/>
      <c r="B58" s="29"/>
      <c r="C58" s="29"/>
      <c r="D58" s="29"/>
      <c r="E58" s="29"/>
      <c r="F58" s="29"/>
      <c r="G58" s="29"/>
      <c r="H58" s="29"/>
    </row>
    <row r="59" ht="15.75" customHeight="1">
      <c r="A59" s="29"/>
      <c r="B59" s="29"/>
      <c r="C59" s="29"/>
      <c r="D59" s="29"/>
      <c r="E59" s="29"/>
      <c r="F59" s="29"/>
      <c r="G59" s="29"/>
      <c r="H59" s="29"/>
    </row>
    <row r="60" ht="15.75" customHeight="1">
      <c r="A60" s="29"/>
      <c r="B60" s="29"/>
      <c r="C60" s="29"/>
      <c r="D60" s="29"/>
      <c r="E60" s="29"/>
      <c r="F60" s="29"/>
      <c r="G60" s="29"/>
      <c r="H60" s="29"/>
    </row>
    <row r="61" ht="15.75" customHeight="1">
      <c r="A61" s="29"/>
      <c r="B61" s="29"/>
      <c r="C61" s="29"/>
      <c r="D61" s="29"/>
      <c r="E61" s="29"/>
      <c r="F61" s="29"/>
      <c r="G61" s="29"/>
      <c r="H61" s="29"/>
    </row>
    <row r="62" ht="15.75" customHeight="1">
      <c r="A62" s="29"/>
      <c r="B62" s="29"/>
      <c r="C62" s="29"/>
      <c r="D62" s="29"/>
      <c r="E62" s="29"/>
      <c r="F62" s="29"/>
      <c r="G62" s="29"/>
      <c r="H62" s="29"/>
    </row>
    <row r="63" ht="15.75" customHeight="1">
      <c r="A63" s="29"/>
      <c r="B63" s="29"/>
      <c r="C63" s="29"/>
      <c r="D63" s="29"/>
      <c r="E63" s="29"/>
      <c r="F63" s="29"/>
      <c r="G63" s="29"/>
      <c r="H63" s="29"/>
    </row>
    <row r="64" ht="15.75" customHeight="1">
      <c r="A64" s="29"/>
      <c r="B64" s="29"/>
      <c r="C64" s="29"/>
      <c r="D64" s="29"/>
      <c r="E64" s="29"/>
      <c r="F64" s="29"/>
      <c r="G64" s="29"/>
      <c r="H64" s="29"/>
    </row>
    <row r="65" ht="15.75" customHeight="1">
      <c r="A65" s="29"/>
      <c r="B65" s="29"/>
      <c r="C65" s="29"/>
      <c r="D65" s="29"/>
      <c r="E65" s="29"/>
      <c r="F65" s="29"/>
      <c r="G65" s="29"/>
      <c r="H65" s="29"/>
    </row>
    <row r="66" ht="15.75" customHeight="1">
      <c r="A66" s="29"/>
      <c r="B66" s="29"/>
      <c r="C66" s="29"/>
      <c r="D66" s="29"/>
      <c r="E66" s="29"/>
      <c r="F66" s="29"/>
      <c r="G66" s="29"/>
      <c r="H66" s="29"/>
    </row>
    <row r="67" ht="15.75" customHeight="1">
      <c r="A67" s="29"/>
      <c r="B67" s="29"/>
      <c r="C67" s="29"/>
      <c r="D67" s="29"/>
      <c r="E67" s="29"/>
      <c r="F67" s="29"/>
      <c r="G67" s="29"/>
      <c r="H67" s="29"/>
    </row>
    <row r="68" ht="15.75" customHeight="1">
      <c r="A68" s="29"/>
      <c r="B68" s="29"/>
      <c r="C68" s="29"/>
      <c r="D68" s="29"/>
      <c r="E68" s="29"/>
      <c r="F68" s="29"/>
      <c r="G68" s="29"/>
      <c r="H68" s="29"/>
    </row>
    <row r="69" ht="15.75" customHeight="1">
      <c r="A69" s="29"/>
      <c r="B69" s="29"/>
      <c r="C69" s="29"/>
      <c r="D69" s="29"/>
      <c r="E69" s="29"/>
      <c r="F69" s="29"/>
      <c r="G69" s="29"/>
      <c r="H69" s="29"/>
    </row>
    <row r="70" ht="15.75" customHeight="1">
      <c r="A70" s="29"/>
      <c r="B70" s="29"/>
      <c r="C70" s="29"/>
      <c r="D70" s="29"/>
      <c r="E70" s="29"/>
      <c r="F70" s="29"/>
      <c r="G70" s="29"/>
      <c r="H70" s="29"/>
    </row>
    <row r="71" ht="15.75" customHeight="1">
      <c r="A71" s="29"/>
      <c r="B71" s="29"/>
      <c r="C71" s="29"/>
      <c r="D71" s="29"/>
      <c r="E71" s="29"/>
      <c r="F71" s="29"/>
      <c r="G71" s="29"/>
      <c r="H71" s="29"/>
    </row>
    <row r="72" ht="15.75" customHeight="1">
      <c r="A72" s="29"/>
      <c r="B72" s="29"/>
      <c r="C72" s="29"/>
      <c r="D72" s="29"/>
      <c r="E72" s="29"/>
      <c r="F72" s="29"/>
      <c r="G72" s="29"/>
      <c r="H72" s="29"/>
    </row>
    <row r="73" ht="15.75" customHeight="1">
      <c r="A73" s="29"/>
      <c r="B73" s="29"/>
      <c r="C73" s="29"/>
      <c r="D73" s="29"/>
      <c r="E73" s="29"/>
      <c r="F73" s="29"/>
      <c r="G73" s="29"/>
      <c r="H73" s="29"/>
    </row>
    <row r="74" ht="15.75" customHeight="1">
      <c r="A74" s="29"/>
      <c r="B74" s="29"/>
      <c r="C74" s="29"/>
      <c r="D74" s="29"/>
      <c r="E74" s="29"/>
      <c r="F74" s="29"/>
      <c r="G74" s="29"/>
      <c r="H74" s="29"/>
    </row>
    <row r="75" ht="15.75" customHeight="1">
      <c r="A75" s="29"/>
      <c r="B75" s="29"/>
      <c r="C75" s="29"/>
      <c r="D75" s="29"/>
      <c r="E75" s="29"/>
      <c r="F75" s="29"/>
      <c r="G75" s="29"/>
      <c r="H75" s="29"/>
    </row>
    <row r="76" ht="15.75" customHeight="1">
      <c r="A76" s="29"/>
      <c r="B76" s="29"/>
      <c r="C76" s="29"/>
      <c r="D76" s="29"/>
      <c r="E76" s="29"/>
      <c r="F76" s="29"/>
      <c r="G76" s="29"/>
      <c r="H76" s="29"/>
    </row>
    <row r="77" ht="15.75" customHeight="1">
      <c r="A77" s="29"/>
      <c r="B77" s="29"/>
      <c r="C77" s="29"/>
      <c r="D77" s="29"/>
      <c r="E77" s="29"/>
      <c r="F77" s="29"/>
      <c r="G77" s="29"/>
      <c r="H77" s="29"/>
    </row>
    <row r="78" ht="15.75" customHeight="1">
      <c r="A78" s="29"/>
      <c r="B78" s="29"/>
      <c r="C78" s="29"/>
      <c r="D78" s="29"/>
      <c r="E78" s="29"/>
      <c r="F78" s="29"/>
      <c r="G78" s="29"/>
      <c r="H78" s="29"/>
    </row>
    <row r="79" ht="15.75" customHeight="1">
      <c r="A79" s="29"/>
      <c r="B79" s="29"/>
      <c r="C79" s="29"/>
      <c r="D79" s="29"/>
      <c r="E79" s="29"/>
      <c r="F79" s="29"/>
      <c r="G79" s="29"/>
      <c r="H79" s="29"/>
    </row>
    <row r="80" ht="15.75" customHeight="1">
      <c r="A80" s="29"/>
      <c r="B80" s="29"/>
      <c r="C80" s="29"/>
      <c r="D80" s="29"/>
      <c r="E80" s="29"/>
      <c r="F80" s="29"/>
      <c r="G80" s="29"/>
      <c r="H80" s="29"/>
    </row>
    <row r="81" ht="15.75" customHeight="1">
      <c r="A81" s="29"/>
      <c r="B81" s="29"/>
      <c r="C81" s="29"/>
      <c r="D81" s="29"/>
      <c r="E81" s="29"/>
      <c r="F81" s="29"/>
      <c r="G81" s="29"/>
      <c r="H81" s="29"/>
    </row>
    <row r="82" ht="15.75" customHeight="1">
      <c r="A82" s="29"/>
      <c r="B82" s="29"/>
      <c r="C82" s="29"/>
      <c r="D82" s="29"/>
      <c r="E82" s="29"/>
      <c r="F82" s="29"/>
      <c r="G82" s="29"/>
      <c r="H82" s="29"/>
    </row>
    <row r="83" ht="15.75" customHeight="1">
      <c r="A83" s="29"/>
      <c r="B83" s="29"/>
      <c r="C83" s="29"/>
      <c r="D83" s="29"/>
      <c r="E83" s="29"/>
      <c r="F83" s="29"/>
      <c r="G83" s="29"/>
      <c r="H83" s="29"/>
    </row>
    <row r="84" ht="15.75" customHeight="1">
      <c r="A84" s="29"/>
      <c r="B84" s="29"/>
      <c r="C84" s="29"/>
      <c r="D84" s="29"/>
      <c r="E84" s="29"/>
      <c r="F84" s="29"/>
      <c r="G84" s="29"/>
      <c r="H84" s="29"/>
    </row>
    <row r="85" ht="15.75" customHeight="1">
      <c r="A85" s="29"/>
      <c r="B85" s="29"/>
      <c r="C85" s="29"/>
      <c r="D85" s="29"/>
      <c r="E85" s="29"/>
      <c r="F85" s="29"/>
      <c r="G85" s="29"/>
      <c r="H85" s="29"/>
    </row>
    <row r="86" ht="15.75" customHeight="1">
      <c r="A86" s="29"/>
      <c r="B86" s="29"/>
      <c r="C86" s="29"/>
      <c r="D86" s="29"/>
      <c r="E86" s="29"/>
      <c r="F86" s="29"/>
      <c r="G86" s="29"/>
      <c r="H86" s="29"/>
    </row>
    <row r="87" ht="15.75" customHeight="1">
      <c r="A87" s="29"/>
      <c r="B87" s="29"/>
      <c r="C87" s="29"/>
      <c r="D87" s="29"/>
      <c r="E87" s="29"/>
      <c r="F87" s="29"/>
      <c r="G87" s="29"/>
      <c r="H87" s="29"/>
    </row>
    <row r="88" ht="15.75" customHeight="1">
      <c r="A88" s="29"/>
      <c r="B88" s="29"/>
      <c r="C88" s="29"/>
      <c r="D88" s="29"/>
      <c r="E88" s="29"/>
      <c r="F88" s="29"/>
      <c r="G88" s="29"/>
      <c r="H88" s="29"/>
    </row>
    <row r="89" ht="15.75" customHeight="1">
      <c r="A89" s="29"/>
      <c r="B89" s="29"/>
      <c r="C89" s="29"/>
      <c r="D89" s="29"/>
      <c r="E89" s="29"/>
      <c r="F89" s="29"/>
      <c r="G89" s="29"/>
      <c r="H89" s="29"/>
    </row>
    <row r="90" ht="15.75" customHeight="1">
      <c r="A90" s="29"/>
      <c r="B90" s="29"/>
      <c r="C90" s="29"/>
      <c r="D90" s="29"/>
      <c r="E90" s="29"/>
      <c r="F90" s="29"/>
      <c r="G90" s="29"/>
      <c r="H90" s="29"/>
    </row>
    <row r="91" ht="15.75" customHeight="1">
      <c r="A91" s="29"/>
      <c r="B91" s="29"/>
      <c r="C91" s="29"/>
      <c r="D91" s="29"/>
      <c r="E91" s="29"/>
      <c r="F91" s="29"/>
      <c r="G91" s="29"/>
      <c r="H91" s="29"/>
    </row>
    <row r="92" ht="15.75" customHeight="1">
      <c r="A92" s="29"/>
      <c r="B92" s="29"/>
      <c r="C92" s="29"/>
      <c r="D92" s="29"/>
      <c r="E92" s="29"/>
      <c r="F92" s="29"/>
      <c r="G92" s="29"/>
      <c r="H92" s="29"/>
    </row>
    <row r="93" ht="15.75" customHeight="1">
      <c r="A93" s="29"/>
      <c r="B93" s="29"/>
      <c r="C93" s="29"/>
      <c r="D93" s="29"/>
      <c r="E93" s="29"/>
      <c r="F93" s="29"/>
      <c r="G93" s="29"/>
      <c r="H93" s="29"/>
    </row>
    <row r="94" ht="15.75" customHeight="1">
      <c r="A94" s="29"/>
      <c r="B94" s="29"/>
      <c r="C94" s="29"/>
      <c r="D94" s="29"/>
      <c r="E94" s="29"/>
      <c r="F94" s="29"/>
      <c r="G94" s="29"/>
      <c r="H94" s="29"/>
    </row>
    <row r="95" ht="15.75" customHeight="1">
      <c r="A95" s="29"/>
      <c r="B95" s="29"/>
      <c r="C95" s="29"/>
      <c r="D95" s="29"/>
      <c r="E95" s="29"/>
      <c r="F95" s="29"/>
      <c r="G95" s="29"/>
      <c r="H95" s="29"/>
    </row>
    <row r="96" ht="15.75" customHeight="1">
      <c r="A96" s="29"/>
      <c r="B96" s="29"/>
      <c r="C96" s="29"/>
      <c r="D96" s="29"/>
      <c r="E96" s="29"/>
      <c r="F96" s="29"/>
      <c r="G96" s="29"/>
      <c r="H96" s="29"/>
    </row>
    <row r="97" ht="15.75" customHeight="1">
      <c r="A97" s="29"/>
      <c r="B97" s="29"/>
      <c r="C97" s="29"/>
      <c r="D97" s="29"/>
      <c r="E97" s="29"/>
      <c r="F97" s="29"/>
      <c r="G97" s="29"/>
      <c r="H97" s="29"/>
    </row>
    <row r="98" ht="15.75" customHeight="1">
      <c r="A98" s="29"/>
      <c r="B98" s="29"/>
      <c r="C98" s="29"/>
      <c r="D98" s="29"/>
      <c r="E98" s="29"/>
      <c r="F98" s="29"/>
      <c r="G98" s="29"/>
      <c r="H98" s="29"/>
    </row>
    <row r="99" ht="15.75" customHeight="1">
      <c r="A99" s="29"/>
      <c r="B99" s="29"/>
      <c r="C99" s="29"/>
      <c r="D99" s="29"/>
      <c r="E99" s="29"/>
      <c r="F99" s="29"/>
      <c r="G99" s="29"/>
      <c r="H99" s="29"/>
    </row>
    <row r="100" ht="15.75" customHeight="1">
      <c r="A100" s="29"/>
      <c r="B100" s="29"/>
      <c r="C100" s="29"/>
      <c r="D100" s="29"/>
      <c r="E100" s="29"/>
      <c r="F100" s="29"/>
      <c r="G100" s="29"/>
      <c r="H100" s="29"/>
    </row>
    <row r="101" ht="15.75" customHeight="1">
      <c r="A101" s="29"/>
      <c r="B101" s="29"/>
      <c r="C101" s="29"/>
      <c r="D101" s="29"/>
      <c r="E101" s="29"/>
      <c r="F101" s="29"/>
      <c r="G101" s="29"/>
      <c r="H101" s="29"/>
    </row>
    <row r="102" ht="15.75" customHeight="1">
      <c r="A102" s="29"/>
      <c r="B102" s="29"/>
      <c r="C102" s="29"/>
      <c r="D102" s="29"/>
      <c r="E102" s="29"/>
      <c r="F102" s="29"/>
      <c r="G102" s="29"/>
      <c r="H102" s="29"/>
    </row>
    <row r="103" ht="15.75" customHeight="1">
      <c r="A103" s="29"/>
      <c r="B103" s="29"/>
      <c r="C103" s="29"/>
      <c r="D103" s="29"/>
      <c r="E103" s="29"/>
      <c r="F103" s="29"/>
      <c r="G103" s="29"/>
      <c r="H103" s="29"/>
    </row>
    <row r="104" ht="15.75" customHeight="1">
      <c r="A104" s="29"/>
      <c r="B104" s="29"/>
      <c r="C104" s="29"/>
      <c r="D104" s="29"/>
      <c r="E104" s="29"/>
      <c r="F104" s="29"/>
      <c r="G104" s="29"/>
      <c r="H104" s="29"/>
    </row>
    <row r="105" ht="15.75" customHeight="1">
      <c r="A105" s="29"/>
      <c r="B105" s="29"/>
      <c r="C105" s="29"/>
      <c r="D105" s="29"/>
      <c r="E105" s="29"/>
      <c r="F105" s="29"/>
      <c r="G105" s="29"/>
      <c r="H105" s="29"/>
    </row>
    <row r="106" ht="15.75" customHeight="1">
      <c r="A106" s="29"/>
      <c r="B106" s="29"/>
      <c r="C106" s="29"/>
      <c r="D106" s="29"/>
      <c r="E106" s="29"/>
      <c r="F106" s="29"/>
      <c r="G106" s="29"/>
      <c r="H106" s="29"/>
    </row>
    <row r="107" ht="15.75" customHeight="1">
      <c r="A107" s="29"/>
      <c r="B107" s="29"/>
      <c r="C107" s="29"/>
      <c r="D107" s="29"/>
      <c r="E107" s="29"/>
      <c r="F107" s="29"/>
      <c r="G107" s="29"/>
      <c r="H107" s="29"/>
    </row>
    <row r="108" ht="15.75" customHeight="1">
      <c r="A108" s="29"/>
      <c r="B108" s="29"/>
      <c r="C108" s="29"/>
      <c r="D108" s="29"/>
      <c r="E108" s="29"/>
      <c r="F108" s="29"/>
      <c r="G108" s="29"/>
      <c r="H108" s="29"/>
    </row>
    <row r="109" ht="15.75" customHeight="1">
      <c r="A109" s="29"/>
      <c r="B109" s="29"/>
      <c r="C109" s="29"/>
      <c r="D109" s="29"/>
      <c r="E109" s="29"/>
      <c r="F109" s="29"/>
      <c r="G109" s="29"/>
      <c r="H109" s="29"/>
    </row>
    <row r="110" ht="15.75" customHeight="1">
      <c r="A110" s="29"/>
      <c r="B110" s="29"/>
      <c r="C110" s="29"/>
      <c r="D110" s="29"/>
      <c r="E110" s="29"/>
      <c r="F110" s="29"/>
      <c r="G110" s="29"/>
      <c r="H110" s="29"/>
    </row>
    <row r="111" ht="15.75" customHeight="1">
      <c r="A111" s="29"/>
      <c r="B111" s="29"/>
      <c r="C111" s="29"/>
      <c r="D111" s="29"/>
      <c r="E111" s="29"/>
      <c r="F111" s="29"/>
      <c r="G111" s="29"/>
      <c r="H111" s="29"/>
    </row>
    <row r="112" ht="15.75" customHeight="1">
      <c r="A112" s="29"/>
      <c r="B112" s="29"/>
      <c r="C112" s="29"/>
      <c r="D112" s="29"/>
      <c r="E112" s="29"/>
      <c r="F112" s="29"/>
      <c r="G112" s="29"/>
      <c r="H112" s="29"/>
    </row>
    <row r="113" ht="15.75" customHeight="1">
      <c r="A113" s="29"/>
      <c r="B113" s="29"/>
      <c r="C113" s="29"/>
      <c r="D113" s="29"/>
      <c r="E113" s="29"/>
      <c r="F113" s="29"/>
      <c r="G113" s="29"/>
      <c r="H113" s="29"/>
    </row>
    <row r="114" ht="15.75" customHeight="1">
      <c r="A114" s="29"/>
      <c r="B114" s="29"/>
      <c r="C114" s="29"/>
      <c r="D114" s="29"/>
      <c r="E114" s="29"/>
      <c r="F114" s="29"/>
      <c r="G114" s="29"/>
      <c r="H114" s="29"/>
    </row>
    <row r="115" ht="15.75" customHeight="1">
      <c r="A115" s="29"/>
      <c r="B115" s="29"/>
      <c r="C115" s="29"/>
      <c r="D115" s="29"/>
      <c r="E115" s="29"/>
      <c r="F115" s="29"/>
      <c r="G115" s="29"/>
      <c r="H115" s="29"/>
    </row>
    <row r="116" ht="15.75" customHeight="1">
      <c r="A116" s="29"/>
      <c r="B116" s="29"/>
      <c r="C116" s="29"/>
      <c r="D116" s="29"/>
      <c r="E116" s="29"/>
      <c r="F116" s="29"/>
      <c r="G116" s="29"/>
      <c r="H116" s="29"/>
    </row>
    <row r="117" ht="15.75" customHeight="1">
      <c r="A117" s="29"/>
      <c r="B117" s="29"/>
      <c r="C117" s="29"/>
      <c r="D117" s="29"/>
      <c r="E117" s="29"/>
      <c r="F117" s="29"/>
      <c r="G117" s="29"/>
      <c r="H117" s="29"/>
    </row>
    <row r="118" ht="15.75" customHeight="1">
      <c r="A118" s="29"/>
      <c r="B118" s="29"/>
      <c r="C118" s="29"/>
      <c r="D118" s="29"/>
      <c r="E118" s="29"/>
      <c r="F118" s="29"/>
      <c r="G118" s="29"/>
      <c r="H118" s="29"/>
    </row>
    <row r="119" ht="15.75" customHeight="1">
      <c r="A119" s="29"/>
      <c r="B119" s="29"/>
      <c r="C119" s="29"/>
      <c r="D119" s="29"/>
      <c r="E119" s="29"/>
      <c r="F119" s="29"/>
      <c r="G119" s="29"/>
      <c r="H119" s="29"/>
    </row>
    <row r="120" ht="15.75" customHeight="1">
      <c r="A120" s="29"/>
      <c r="B120" s="29"/>
      <c r="C120" s="29"/>
      <c r="D120" s="29"/>
      <c r="E120" s="29"/>
      <c r="F120" s="29"/>
      <c r="G120" s="29"/>
      <c r="H120" s="29"/>
    </row>
    <row r="121" ht="15.75" customHeight="1">
      <c r="A121" s="29"/>
      <c r="B121" s="29"/>
      <c r="C121" s="29"/>
      <c r="D121" s="29"/>
      <c r="E121" s="29"/>
      <c r="F121" s="29"/>
      <c r="G121" s="29"/>
      <c r="H121" s="29"/>
    </row>
    <row r="122" ht="15.75" customHeight="1">
      <c r="A122" s="29"/>
      <c r="B122" s="29"/>
      <c r="C122" s="29"/>
      <c r="D122" s="29"/>
      <c r="E122" s="29"/>
      <c r="F122" s="29"/>
      <c r="G122" s="29"/>
      <c r="H122" s="29"/>
    </row>
    <row r="123" ht="15.75" customHeight="1">
      <c r="A123" s="29"/>
      <c r="B123" s="29"/>
      <c r="C123" s="29"/>
      <c r="D123" s="29"/>
      <c r="E123" s="29"/>
      <c r="F123" s="29"/>
      <c r="G123" s="29"/>
      <c r="H123" s="29"/>
    </row>
    <row r="124" ht="15.75" customHeight="1">
      <c r="A124" s="29"/>
      <c r="B124" s="29"/>
      <c r="C124" s="29"/>
      <c r="D124" s="29"/>
      <c r="E124" s="29"/>
      <c r="F124" s="29"/>
      <c r="G124" s="29"/>
      <c r="H124" s="29"/>
    </row>
    <row r="125" ht="15.75" customHeight="1">
      <c r="A125" s="29"/>
      <c r="B125" s="29"/>
      <c r="C125" s="29"/>
      <c r="D125" s="29"/>
      <c r="E125" s="29"/>
      <c r="F125" s="29"/>
      <c r="G125" s="29"/>
      <c r="H125" s="29"/>
    </row>
    <row r="126" ht="15.75" customHeight="1">
      <c r="A126" s="29"/>
      <c r="B126" s="29"/>
      <c r="C126" s="29"/>
      <c r="D126" s="29"/>
      <c r="E126" s="29"/>
      <c r="F126" s="29"/>
      <c r="G126" s="29"/>
      <c r="H126" s="29"/>
    </row>
    <row r="127" ht="15.75" customHeight="1">
      <c r="A127" s="29"/>
      <c r="B127" s="29"/>
      <c r="C127" s="29"/>
      <c r="D127" s="29"/>
      <c r="E127" s="29"/>
      <c r="F127" s="29"/>
      <c r="G127" s="29"/>
      <c r="H127" s="29"/>
    </row>
    <row r="128" ht="15.75" customHeight="1">
      <c r="A128" s="29"/>
      <c r="B128" s="29"/>
      <c r="C128" s="29"/>
      <c r="D128" s="29"/>
      <c r="E128" s="29"/>
      <c r="F128" s="29"/>
      <c r="G128" s="29"/>
      <c r="H128" s="29"/>
    </row>
    <row r="129" ht="15.75" customHeight="1">
      <c r="A129" s="29"/>
      <c r="B129" s="29"/>
      <c r="C129" s="29"/>
      <c r="D129" s="29"/>
      <c r="E129" s="29"/>
      <c r="F129" s="29"/>
      <c r="G129" s="29"/>
      <c r="H129" s="29"/>
    </row>
    <row r="130" ht="15.75" customHeight="1">
      <c r="A130" s="29"/>
      <c r="B130" s="29"/>
      <c r="C130" s="29"/>
      <c r="D130" s="29"/>
      <c r="E130" s="29"/>
      <c r="F130" s="29"/>
      <c r="G130" s="29"/>
      <c r="H130" s="29"/>
    </row>
    <row r="131" ht="15.75" customHeight="1">
      <c r="A131" s="29"/>
      <c r="B131" s="29"/>
      <c r="C131" s="29"/>
      <c r="D131" s="29"/>
      <c r="E131" s="29"/>
      <c r="F131" s="29"/>
      <c r="G131" s="29"/>
      <c r="H131" s="29"/>
    </row>
    <row r="132" ht="15.75" customHeight="1">
      <c r="A132" s="29"/>
      <c r="B132" s="29"/>
      <c r="C132" s="29"/>
      <c r="D132" s="29"/>
      <c r="E132" s="29"/>
      <c r="F132" s="29"/>
      <c r="G132" s="29"/>
      <c r="H132" s="29"/>
    </row>
    <row r="133" ht="15.75" customHeight="1">
      <c r="A133" s="29"/>
      <c r="B133" s="29"/>
      <c r="C133" s="29"/>
      <c r="D133" s="29"/>
      <c r="E133" s="29"/>
      <c r="F133" s="29"/>
      <c r="G133" s="29"/>
      <c r="H133" s="29"/>
    </row>
    <row r="134" ht="15.75" customHeight="1">
      <c r="A134" s="29"/>
      <c r="B134" s="29"/>
      <c r="C134" s="29"/>
      <c r="D134" s="29"/>
      <c r="E134" s="29"/>
      <c r="F134" s="29"/>
      <c r="G134" s="29"/>
      <c r="H134" s="29"/>
    </row>
    <row r="135" ht="15.75" customHeight="1">
      <c r="A135" s="29"/>
      <c r="B135" s="29"/>
      <c r="C135" s="29"/>
      <c r="D135" s="29"/>
      <c r="E135" s="29"/>
      <c r="F135" s="29"/>
      <c r="G135" s="29"/>
      <c r="H135" s="29"/>
    </row>
    <row r="136" ht="15.75" customHeight="1">
      <c r="A136" s="29"/>
      <c r="B136" s="29"/>
      <c r="C136" s="29"/>
      <c r="D136" s="29"/>
      <c r="E136" s="29"/>
      <c r="F136" s="29"/>
      <c r="G136" s="29"/>
      <c r="H136" s="29"/>
    </row>
    <row r="137" ht="15.75" customHeight="1">
      <c r="A137" s="29"/>
      <c r="B137" s="29"/>
      <c r="C137" s="29"/>
      <c r="D137" s="29"/>
      <c r="E137" s="29"/>
      <c r="F137" s="29"/>
      <c r="G137" s="29"/>
      <c r="H137" s="29"/>
    </row>
    <row r="138" ht="15.75" customHeight="1">
      <c r="A138" s="29"/>
      <c r="B138" s="29"/>
      <c r="C138" s="29"/>
      <c r="D138" s="29"/>
      <c r="E138" s="29"/>
      <c r="F138" s="29"/>
      <c r="G138" s="29"/>
      <c r="H138" s="29"/>
    </row>
    <row r="139" ht="15.75" customHeight="1">
      <c r="A139" s="29"/>
      <c r="B139" s="29"/>
      <c r="C139" s="29"/>
      <c r="D139" s="29"/>
      <c r="E139" s="29"/>
      <c r="F139" s="29"/>
      <c r="G139" s="29"/>
      <c r="H139" s="29"/>
    </row>
    <row r="140" ht="15.75" customHeight="1">
      <c r="A140" s="29"/>
      <c r="B140" s="29"/>
      <c r="C140" s="29"/>
      <c r="D140" s="29"/>
      <c r="E140" s="29"/>
      <c r="F140" s="29"/>
      <c r="G140" s="29"/>
      <c r="H140" s="29"/>
    </row>
    <row r="141" ht="15.75" customHeight="1">
      <c r="A141" s="29"/>
      <c r="B141" s="29"/>
      <c r="C141" s="29"/>
      <c r="D141" s="29"/>
      <c r="E141" s="29"/>
      <c r="F141" s="29"/>
      <c r="G141" s="29"/>
      <c r="H141" s="29"/>
    </row>
    <row r="142" ht="15.75" customHeight="1">
      <c r="A142" s="29"/>
      <c r="B142" s="29"/>
      <c r="C142" s="29"/>
      <c r="D142" s="29"/>
      <c r="E142" s="29"/>
      <c r="F142" s="29"/>
      <c r="G142" s="29"/>
      <c r="H142" s="29"/>
    </row>
    <row r="143" ht="15.75" customHeight="1">
      <c r="A143" s="29"/>
      <c r="B143" s="29"/>
      <c r="C143" s="29"/>
      <c r="D143" s="29"/>
      <c r="E143" s="29"/>
      <c r="F143" s="29"/>
      <c r="G143" s="29"/>
      <c r="H143" s="29"/>
    </row>
    <row r="144" ht="15.75" customHeight="1">
      <c r="A144" s="29"/>
      <c r="B144" s="29"/>
      <c r="C144" s="29"/>
      <c r="D144" s="29"/>
      <c r="E144" s="29"/>
      <c r="F144" s="29"/>
      <c r="G144" s="29"/>
      <c r="H144" s="29"/>
    </row>
    <row r="145" ht="15.75" customHeight="1">
      <c r="A145" s="29"/>
      <c r="B145" s="29"/>
      <c r="C145" s="29"/>
      <c r="D145" s="29"/>
      <c r="E145" s="29"/>
      <c r="F145" s="29"/>
      <c r="G145" s="29"/>
      <c r="H145" s="29"/>
    </row>
    <row r="146" ht="15.75" customHeight="1">
      <c r="A146" s="29"/>
      <c r="B146" s="29"/>
      <c r="C146" s="29"/>
      <c r="D146" s="29"/>
      <c r="E146" s="29"/>
      <c r="F146" s="29"/>
      <c r="G146" s="29"/>
      <c r="H146" s="29"/>
    </row>
    <row r="147" ht="15.75" customHeight="1">
      <c r="A147" s="29"/>
      <c r="B147" s="29"/>
      <c r="C147" s="29"/>
      <c r="D147" s="29"/>
      <c r="E147" s="29"/>
      <c r="F147" s="29"/>
      <c r="G147" s="29"/>
      <c r="H147" s="29"/>
    </row>
    <row r="148" ht="15.75" customHeight="1">
      <c r="A148" s="29"/>
      <c r="B148" s="29"/>
      <c r="C148" s="29"/>
      <c r="D148" s="29"/>
      <c r="E148" s="29"/>
      <c r="F148" s="29"/>
      <c r="G148" s="29"/>
      <c r="H148" s="29"/>
    </row>
    <row r="149" ht="15.75" customHeight="1">
      <c r="A149" s="29"/>
      <c r="B149" s="29"/>
      <c r="C149" s="29"/>
      <c r="D149" s="29"/>
      <c r="E149" s="29"/>
      <c r="F149" s="29"/>
      <c r="G149" s="29"/>
      <c r="H149" s="29"/>
    </row>
    <row r="150" ht="15.75" customHeight="1">
      <c r="A150" s="29"/>
      <c r="B150" s="29"/>
      <c r="C150" s="29"/>
      <c r="D150" s="29"/>
      <c r="E150" s="29"/>
      <c r="F150" s="29"/>
      <c r="G150" s="29"/>
      <c r="H150" s="29"/>
    </row>
    <row r="151" ht="15.75" customHeight="1">
      <c r="A151" s="29"/>
      <c r="B151" s="29"/>
      <c r="C151" s="29"/>
      <c r="D151" s="29"/>
      <c r="E151" s="29"/>
      <c r="F151" s="29"/>
      <c r="G151" s="29"/>
      <c r="H151" s="29"/>
    </row>
    <row r="152" ht="15.75" customHeight="1">
      <c r="A152" s="29"/>
      <c r="B152" s="29"/>
      <c r="C152" s="29"/>
      <c r="D152" s="29"/>
      <c r="E152" s="29"/>
      <c r="F152" s="29"/>
      <c r="G152" s="29"/>
      <c r="H152" s="29"/>
    </row>
    <row r="153" ht="15.75" customHeight="1">
      <c r="A153" s="29"/>
      <c r="B153" s="29"/>
      <c r="C153" s="29"/>
      <c r="D153" s="29"/>
      <c r="E153" s="29"/>
      <c r="F153" s="29"/>
      <c r="G153" s="29"/>
      <c r="H153" s="29"/>
    </row>
    <row r="154" ht="15.75" customHeight="1">
      <c r="A154" s="29"/>
      <c r="B154" s="29"/>
      <c r="C154" s="29"/>
      <c r="D154" s="29"/>
      <c r="E154" s="29"/>
      <c r="F154" s="29"/>
      <c r="G154" s="29"/>
      <c r="H154" s="29"/>
    </row>
    <row r="155" ht="15.75" customHeight="1">
      <c r="A155" s="29"/>
      <c r="B155" s="29"/>
      <c r="C155" s="29"/>
      <c r="D155" s="29"/>
      <c r="E155" s="29"/>
      <c r="F155" s="29"/>
      <c r="G155" s="29"/>
      <c r="H155" s="29"/>
    </row>
    <row r="156" ht="15.75" customHeight="1">
      <c r="A156" s="29"/>
      <c r="B156" s="29"/>
      <c r="C156" s="29"/>
      <c r="D156" s="29"/>
      <c r="E156" s="29"/>
      <c r="F156" s="29"/>
      <c r="G156" s="29"/>
      <c r="H156" s="29"/>
    </row>
    <row r="157" ht="15.75" customHeight="1">
      <c r="A157" s="29"/>
      <c r="B157" s="29"/>
      <c r="C157" s="29"/>
      <c r="D157" s="29"/>
      <c r="E157" s="29"/>
      <c r="F157" s="29"/>
      <c r="G157" s="29"/>
      <c r="H157" s="29"/>
    </row>
    <row r="158" ht="15.75" customHeight="1">
      <c r="A158" s="29"/>
      <c r="B158" s="29"/>
      <c r="C158" s="29"/>
      <c r="D158" s="29"/>
      <c r="E158" s="29"/>
      <c r="F158" s="29"/>
      <c r="G158" s="29"/>
      <c r="H158" s="29"/>
    </row>
    <row r="159" ht="15.75" customHeight="1">
      <c r="A159" s="29"/>
      <c r="B159" s="29"/>
      <c r="C159" s="29"/>
      <c r="D159" s="29"/>
      <c r="E159" s="29"/>
      <c r="F159" s="29"/>
      <c r="G159" s="29"/>
      <c r="H159" s="29"/>
    </row>
    <row r="160" ht="15.75" customHeight="1">
      <c r="A160" s="29"/>
      <c r="B160" s="29"/>
      <c r="C160" s="29"/>
      <c r="D160" s="29"/>
      <c r="E160" s="29"/>
      <c r="F160" s="29"/>
      <c r="G160" s="29"/>
      <c r="H160" s="29"/>
    </row>
    <row r="161" ht="15.75" customHeight="1">
      <c r="A161" s="29"/>
      <c r="B161" s="29"/>
      <c r="C161" s="29"/>
      <c r="D161" s="29"/>
      <c r="E161" s="29"/>
      <c r="F161" s="29"/>
      <c r="G161" s="29"/>
      <c r="H161" s="29"/>
    </row>
    <row r="162" ht="15.75" customHeight="1">
      <c r="A162" s="29"/>
      <c r="B162" s="29"/>
      <c r="C162" s="29"/>
      <c r="D162" s="29"/>
      <c r="E162" s="29"/>
      <c r="F162" s="29"/>
      <c r="G162" s="29"/>
      <c r="H162" s="29"/>
    </row>
    <row r="163" ht="15.75" customHeight="1">
      <c r="A163" s="29"/>
      <c r="B163" s="29"/>
      <c r="C163" s="29"/>
      <c r="D163" s="29"/>
      <c r="E163" s="29"/>
      <c r="F163" s="29"/>
      <c r="G163" s="29"/>
      <c r="H163" s="29"/>
    </row>
    <row r="164" ht="15.75" customHeight="1">
      <c r="A164" s="29"/>
      <c r="B164" s="29"/>
      <c r="C164" s="29"/>
      <c r="D164" s="29"/>
      <c r="E164" s="29"/>
      <c r="F164" s="29"/>
      <c r="G164" s="29"/>
      <c r="H164" s="29"/>
    </row>
    <row r="165" ht="15.75" customHeight="1">
      <c r="A165" s="29"/>
      <c r="B165" s="29"/>
      <c r="C165" s="29"/>
      <c r="D165" s="29"/>
      <c r="E165" s="29"/>
      <c r="F165" s="29"/>
      <c r="G165" s="29"/>
      <c r="H165" s="29"/>
    </row>
    <row r="166" ht="15.75" customHeight="1">
      <c r="A166" s="29"/>
      <c r="B166" s="29"/>
      <c r="C166" s="29"/>
      <c r="D166" s="29"/>
      <c r="E166" s="29"/>
      <c r="F166" s="29"/>
      <c r="G166" s="29"/>
      <c r="H166" s="29"/>
    </row>
    <row r="167" ht="15.75" customHeight="1">
      <c r="A167" s="29"/>
      <c r="B167" s="29"/>
      <c r="C167" s="29"/>
      <c r="D167" s="29"/>
      <c r="E167" s="29"/>
      <c r="F167" s="29"/>
      <c r="G167" s="29"/>
      <c r="H167" s="29"/>
    </row>
    <row r="168" ht="15.75" customHeight="1">
      <c r="A168" s="29"/>
      <c r="B168" s="29"/>
      <c r="C168" s="29"/>
      <c r="D168" s="29"/>
      <c r="E168" s="29"/>
      <c r="F168" s="29"/>
      <c r="G168" s="29"/>
      <c r="H168" s="29"/>
    </row>
    <row r="169" ht="15.75" customHeight="1">
      <c r="A169" s="29"/>
      <c r="B169" s="29"/>
      <c r="C169" s="29"/>
      <c r="D169" s="29"/>
      <c r="E169" s="29"/>
      <c r="F169" s="29"/>
      <c r="G169" s="29"/>
      <c r="H169" s="29"/>
    </row>
    <row r="170" ht="15.75" customHeight="1">
      <c r="A170" s="29"/>
      <c r="B170" s="29"/>
      <c r="C170" s="29"/>
      <c r="D170" s="29"/>
      <c r="E170" s="29"/>
      <c r="F170" s="29"/>
      <c r="G170" s="29"/>
      <c r="H170" s="29"/>
    </row>
    <row r="171" ht="15.75" customHeight="1">
      <c r="A171" s="29"/>
      <c r="B171" s="29"/>
      <c r="C171" s="29"/>
      <c r="D171" s="29"/>
      <c r="E171" s="29"/>
      <c r="F171" s="29"/>
      <c r="G171" s="29"/>
      <c r="H171" s="29"/>
    </row>
    <row r="172" ht="15.75" customHeight="1">
      <c r="A172" s="29"/>
      <c r="B172" s="29"/>
      <c r="C172" s="29"/>
      <c r="D172" s="29"/>
      <c r="E172" s="29"/>
      <c r="F172" s="29"/>
      <c r="G172" s="29"/>
      <c r="H172" s="29"/>
    </row>
    <row r="173" ht="15.75" customHeight="1">
      <c r="A173" s="29"/>
      <c r="B173" s="29"/>
      <c r="C173" s="29"/>
      <c r="D173" s="29"/>
      <c r="E173" s="29"/>
      <c r="F173" s="29"/>
      <c r="G173" s="29"/>
      <c r="H173" s="29"/>
    </row>
    <row r="174" ht="15.75" customHeight="1">
      <c r="A174" s="29"/>
      <c r="B174" s="29"/>
      <c r="C174" s="29"/>
      <c r="D174" s="29"/>
      <c r="E174" s="29"/>
      <c r="F174" s="29"/>
      <c r="G174" s="29"/>
      <c r="H174" s="29"/>
    </row>
    <row r="175" ht="15.75" customHeight="1">
      <c r="A175" s="29"/>
      <c r="B175" s="29"/>
      <c r="C175" s="29"/>
      <c r="D175" s="29"/>
      <c r="E175" s="29"/>
      <c r="F175" s="29"/>
      <c r="G175" s="29"/>
      <c r="H175" s="29"/>
    </row>
    <row r="176" ht="15.75" customHeight="1">
      <c r="A176" s="29"/>
      <c r="B176" s="29"/>
      <c r="C176" s="29"/>
      <c r="D176" s="29"/>
      <c r="E176" s="29"/>
      <c r="F176" s="29"/>
      <c r="G176" s="29"/>
      <c r="H176" s="29"/>
    </row>
    <row r="177" ht="15.75" customHeight="1">
      <c r="A177" s="29"/>
      <c r="B177" s="29"/>
      <c r="C177" s="29"/>
      <c r="D177" s="29"/>
      <c r="E177" s="29"/>
      <c r="F177" s="29"/>
      <c r="G177" s="29"/>
      <c r="H177" s="29"/>
    </row>
    <row r="178" ht="15.75" customHeight="1">
      <c r="A178" s="29"/>
      <c r="B178" s="29"/>
      <c r="C178" s="29"/>
      <c r="D178" s="29"/>
      <c r="E178" s="29"/>
      <c r="F178" s="29"/>
      <c r="G178" s="29"/>
      <c r="H178" s="29"/>
    </row>
    <row r="179" ht="15.75" customHeight="1">
      <c r="A179" s="29"/>
      <c r="B179" s="29"/>
      <c r="C179" s="29"/>
      <c r="D179" s="29"/>
      <c r="E179" s="29"/>
      <c r="F179" s="29"/>
      <c r="G179" s="29"/>
      <c r="H179" s="29"/>
    </row>
    <row r="180" ht="15.75" customHeight="1">
      <c r="A180" s="29"/>
      <c r="B180" s="29"/>
      <c r="C180" s="29"/>
      <c r="D180" s="29"/>
      <c r="E180" s="29"/>
      <c r="F180" s="29"/>
      <c r="G180" s="29"/>
      <c r="H180" s="29"/>
    </row>
    <row r="181" ht="15.75" customHeight="1">
      <c r="A181" s="29"/>
      <c r="B181" s="29"/>
      <c r="C181" s="29"/>
      <c r="D181" s="29"/>
      <c r="E181" s="29"/>
      <c r="F181" s="29"/>
      <c r="G181" s="29"/>
      <c r="H181" s="29"/>
    </row>
    <row r="182" ht="15.75" customHeight="1">
      <c r="A182" s="29"/>
      <c r="B182" s="29"/>
      <c r="C182" s="29"/>
      <c r="D182" s="29"/>
      <c r="E182" s="29"/>
      <c r="F182" s="29"/>
      <c r="G182" s="29"/>
      <c r="H182" s="29"/>
    </row>
    <row r="183" ht="15.75" customHeight="1">
      <c r="A183" s="29"/>
      <c r="B183" s="29"/>
      <c r="C183" s="29"/>
      <c r="D183" s="29"/>
      <c r="E183" s="29"/>
      <c r="F183" s="29"/>
      <c r="G183" s="29"/>
      <c r="H183" s="29"/>
    </row>
    <row r="184" ht="15.75" customHeight="1">
      <c r="A184" s="29"/>
      <c r="B184" s="29"/>
      <c r="C184" s="29"/>
      <c r="D184" s="29"/>
      <c r="E184" s="29"/>
      <c r="F184" s="29"/>
      <c r="G184" s="29"/>
      <c r="H184" s="29"/>
    </row>
    <row r="185" ht="15.75" customHeight="1">
      <c r="A185" s="29"/>
      <c r="B185" s="29"/>
      <c r="C185" s="29"/>
      <c r="D185" s="29"/>
      <c r="E185" s="29"/>
      <c r="F185" s="29"/>
      <c r="G185" s="29"/>
      <c r="H185" s="29"/>
    </row>
    <row r="186" ht="15.75" customHeight="1">
      <c r="A186" s="29"/>
      <c r="B186" s="29"/>
      <c r="C186" s="29"/>
      <c r="D186" s="29"/>
      <c r="E186" s="29"/>
      <c r="F186" s="29"/>
      <c r="G186" s="29"/>
      <c r="H186" s="29"/>
    </row>
    <row r="187" ht="15.75" customHeight="1">
      <c r="A187" s="29"/>
      <c r="B187" s="29"/>
      <c r="C187" s="29"/>
      <c r="D187" s="29"/>
      <c r="E187" s="29"/>
      <c r="F187" s="29"/>
      <c r="G187" s="29"/>
      <c r="H187" s="29"/>
    </row>
    <row r="188" ht="15.75" customHeight="1">
      <c r="A188" s="29"/>
      <c r="B188" s="29"/>
      <c r="C188" s="29"/>
      <c r="D188" s="29"/>
      <c r="E188" s="29"/>
      <c r="F188" s="29"/>
      <c r="G188" s="29"/>
      <c r="H188" s="29"/>
    </row>
    <row r="189" ht="15.75" customHeight="1">
      <c r="A189" s="29"/>
      <c r="B189" s="29"/>
      <c r="C189" s="29"/>
      <c r="D189" s="29"/>
      <c r="E189" s="29"/>
      <c r="F189" s="29"/>
      <c r="G189" s="29"/>
      <c r="H189" s="29"/>
    </row>
    <row r="190" ht="15.75" customHeight="1">
      <c r="A190" s="29"/>
      <c r="B190" s="29"/>
      <c r="C190" s="29"/>
      <c r="D190" s="29"/>
      <c r="E190" s="29"/>
      <c r="F190" s="29"/>
      <c r="G190" s="29"/>
      <c r="H190" s="29"/>
    </row>
    <row r="191" ht="15.75" customHeight="1">
      <c r="A191" s="29"/>
      <c r="B191" s="29"/>
      <c r="C191" s="29"/>
      <c r="D191" s="29"/>
      <c r="E191" s="29"/>
      <c r="F191" s="29"/>
      <c r="G191" s="29"/>
      <c r="H191" s="29"/>
    </row>
    <row r="192" ht="15.75" customHeight="1">
      <c r="A192" s="29"/>
      <c r="B192" s="29"/>
      <c r="C192" s="29"/>
      <c r="D192" s="29"/>
      <c r="E192" s="29"/>
      <c r="F192" s="29"/>
      <c r="G192" s="29"/>
      <c r="H192" s="29"/>
    </row>
    <row r="193" ht="15.75" customHeight="1">
      <c r="A193" s="29"/>
      <c r="B193" s="29"/>
      <c r="C193" s="29"/>
      <c r="D193" s="29"/>
      <c r="E193" s="29"/>
      <c r="F193" s="29"/>
      <c r="G193" s="29"/>
      <c r="H193" s="29"/>
    </row>
    <row r="194" ht="15.75" customHeight="1">
      <c r="A194" s="29"/>
      <c r="B194" s="29"/>
      <c r="C194" s="29"/>
      <c r="D194" s="29"/>
      <c r="E194" s="29"/>
      <c r="F194" s="29"/>
      <c r="G194" s="29"/>
      <c r="H194" s="29"/>
    </row>
    <row r="195" ht="15.75" customHeight="1">
      <c r="A195" s="29"/>
      <c r="B195" s="29"/>
      <c r="C195" s="29"/>
      <c r="D195" s="29"/>
      <c r="E195" s="29"/>
      <c r="F195" s="29"/>
      <c r="G195" s="29"/>
      <c r="H195" s="29"/>
    </row>
    <row r="196" ht="15.75" customHeight="1">
      <c r="A196" s="29"/>
      <c r="B196" s="29"/>
      <c r="C196" s="29"/>
      <c r="D196" s="29"/>
      <c r="E196" s="29"/>
      <c r="F196" s="29"/>
      <c r="G196" s="29"/>
      <c r="H196" s="29"/>
    </row>
    <row r="197" ht="15.75" customHeight="1">
      <c r="A197" s="29"/>
      <c r="B197" s="29"/>
      <c r="C197" s="29"/>
      <c r="D197" s="29"/>
      <c r="E197" s="29"/>
      <c r="F197" s="29"/>
      <c r="G197" s="29"/>
      <c r="H197" s="29"/>
    </row>
    <row r="198" ht="15.75" customHeight="1">
      <c r="A198" s="29"/>
      <c r="B198" s="29"/>
      <c r="C198" s="29"/>
      <c r="D198" s="29"/>
      <c r="E198" s="29"/>
      <c r="F198" s="29"/>
      <c r="G198" s="29"/>
      <c r="H198" s="29"/>
    </row>
    <row r="199" ht="15.75" customHeight="1">
      <c r="A199" s="29"/>
      <c r="B199" s="29"/>
      <c r="C199" s="29"/>
      <c r="D199" s="29"/>
      <c r="E199" s="29"/>
      <c r="F199" s="29"/>
      <c r="G199" s="29"/>
      <c r="H199" s="29"/>
    </row>
    <row r="200" ht="15.75" customHeight="1">
      <c r="A200" s="29"/>
      <c r="B200" s="29"/>
      <c r="C200" s="29"/>
      <c r="D200" s="29"/>
      <c r="E200" s="29"/>
      <c r="F200" s="29"/>
      <c r="G200" s="29"/>
      <c r="H200" s="29"/>
    </row>
    <row r="201" ht="15.75" customHeight="1">
      <c r="A201" s="29"/>
      <c r="B201" s="29"/>
      <c r="C201" s="29"/>
      <c r="D201" s="29"/>
      <c r="E201" s="29"/>
      <c r="F201" s="29"/>
      <c r="G201" s="29"/>
      <c r="H201" s="29"/>
    </row>
    <row r="202" ht="15.75" customHeight="1">
      <c r="A202" s="29"/>
      <c r="B202" s="29"/>
      <c r="C202" s="29"/>
      <c r="D202" s="29"/>
      <c r="E202" s="29"/>
      <c r="F202" s="29"/>
      <c r="G202" s="29"/>
      <c r="H202" s="29"/>
    </row>
    <row r="203" ht="15.75" customHeight="1">
      <c r="A203" s="29"/>
      <c r="B203" s="29"/>
      <c r="C203" s="29"/>
      <c r="D203" s="29"/>
      <c r="E203" s="29"/>
      <c r="F203" s="29"/>
      <c r="G203" s="29"/>
      <c r="H203" s="29"/>
    </row>
    <row r="204" ht="15.75" customHeight="1">
      <c r="A204" s="29"/>
      <c r="B204" s="29"/>
      <c r="C204" s="29"/>
      <c r="D204" s="29"/>
      <c r="E204" s="29"/>
      <c r="F204" s="29"/>
      <c r="G204" s="29"/>
      <c r="H204" s="29"/>
    </row>
    <row r="205" ht="15.75" customHeight="1">
      <c r="A205" s="29"/>
      <c r="B205" s="29"/>
      <c r="C205" s="29"/>
      <c r="D205" s="29"/>
      <c r="E205" s="29"/>
      <c r="F205" s="29"/>
      <c r="G205" s="29"/>
      <c r="H205" s="29"/>
    </row>
    <row r="206" ht="15.75" customHeight="1">
      <c r="A206" s="29"/>
      <c r="B206" s="29"/>
      <c r="C206" s="29"/>
      <c r="D206" s="29"/>
      <c r="E206" s="29"/>
      <c r="F206" s="29"/>
      <c r="G206" s="29"/>
      <c r="H206" s="29"/>
    </row>
    <row r="207" ht="15.75" customHeight="1">
      <c r="A207" s="29"/>
      <c r="B207" s="29"/>
      <c r="C207" s="29"/>
      <c r="D207" s="29"/>
      <c r="E207" s="29"/>
      <c r="F207" s="29"/>
      <c r="G207" s="29"/>
      <c r="H207" s="29"/>
    </row>
    <row r="208" ht="15.75" customHeight="1">
      <c r="A208" s="29"/>
      <c r="B208" s="29"/>
      <c r="C208" s="29"/>
      <c r="D208" s="29"/>
      <c r="E208" s="29"/>
      <c r="F208" s="29"/>
      <c r="G208" s="29"/>
      <c r="H208" s="29"/>
    </row>
    <row r="209" ht="15.75" customHeight="1">
      <c r="A209" s="29"/>
      <c r="B209" s="29"/>
      <c r="C209" s="29"/>
      <c r="D209" s="29"/>
      <c r="E209" s="29"/>
      <c r="F209" s="29"/>
      <c r="G209" s="29"/>
      <c r="H209" s="29"/>
    </row>
    <row r="210" ht="15.75" customHeight="1">
      <c r="A210" s="29"/>
      <c r="B210" s="29"/>
      <c r="C210" s="29"/>
      <c r="D210" s="29"/>
      <c r="E210" s="29"/>
      <c r="F210" s="29"/>
      <c r="G210" s="29"/>
      <c r="H210" s="29"/>
    </row>
    <row r="211" ht="15.75" customHeight="1">
      <c r="A211" s="29"/>
      <c r="B211" s="29"/>
      <c r="C211" s="29"/>
      <c r="D211" s="29"/>
      <c r="E211" s="29"/>
      <c r="F211" s="29"/>
      <c r="G211" s="29"/>
      <c r="H211" s="29"/>
    </row>
    <row r="212" ht="15.75" customHeight="1">
      <c r="A212" s="29"/>
      <c r="B212" s="29"/>
      <c r="C212" s="29"/>
      <c r="D212" s="29"/>
      <c r="E212" s="29"/>
      <c r="F212" s="29"/>
      <c r="G212" s="29"/>
      <c r="H212" s="29"/>
    </row>
    <row r="213" ht="15.75" customHeight="1">
      <c r="A213" s="29"/>
      <c r="B213" s="29"/>
      <c r="C213" s="29"/>
      <c r="D213" s="29"/>
      <c r="E213" s="29"/>
      <c r="F213" s="29"/>
      <c r="G213" s="29"/>
      <c r="H213" s="29"/>
    </row>
    <row r="214" ht="15.75" customHeight="1">
      <c r="A214" s="29"/>
      <c r="B214" s="29"/>
      <c r="C214" s="29"/>
      <c r="D214" s="29"/>
      <c r="E214" s="29"/>
      <c r="F214" s="29"/>
      <c r="G214" s="29"/>
      <c r="H214" s="29"/>
    </row>
    <row r="215" ht="15.75" customHeight="1">
      <c r="A215" s="29"/>
      <c r="B215" s="29"/>
      <c r="C215" s="29"/>
      <c r="D215" s="29"/>
      <c r="E215" s="29"/>
      <c r="F215" s="29"/>
      <c r="G215" s="29"/>
      <c r="H215" s="29"/>
    </row>
    <row r="216" ht="15.75" customHeight="1">
      <c r="A216" s="29"/>
      <c r="B216" s="29"/>
      <c r="C216" s="29"/>
      <c r="D216" s="29"/>
      <c r="E216" s="29"/>
      <c r="F216" s="29"/>
      <c r="G216" s="29"/>
      <c r="H216" s="29"/>
    </row>
    <row r="217" ht="15.75" customHeight="1">
      <c r="A217" s="29"/>
      <c r="B217" s="29"/>
      <c r="C217" s="29"/>
      <c r="D217" s="29"/>
      <c r="E217" s="29"/>
      <c r="F217" s="29"/>
      <c r="G217" s="29"/>
      <c r="H217" s="29"/>
    </row>
    <row r="218" ht="15.75" customHeight="1">
      <c r="A218" s="29"/>
      <c r="B218" s="29"/>
      <c r="C218" s="29"/>
      <c r="D218" s="29"/>
      <c r="E218" s="29"/>
      <c r="F218" s="29"/>
      <c r="G218" s="29"/>
      <c r="H218" s="29"/>
    </row>
    <row r="219" ht="15.75" customHeight="1">
      <c r="A219" s="29"/>
      <c r="B219" s="29"/>
      <c r="C219" s="29"/>
      <c r="D219" s="29"/>
      <c r="E219" s="29"/>
      <c r="F219" s="29"/>
      <c r="G219" s="29"/>
      <c r="H219" s="29"/>
    </row>
    <row r="220" ht="15.75" customHeight="1">
      <c r="A220" s="29"/>
      <c r="B220" s="29"/>
      <c r="C220" s="29"/>
      <c r="D220" s="29"/>
      <c r="E220" s="29"/>
      <c r="F220" s="29"/>
      <c r="G220" s="29"/>
      <c r="H220" s="29"/>
    </row>
    <row r="221" ht="15.75" customHeight="1">
      <c r="A221" s="29"/>
      <c r="B221" s="29"/>
      <c r="C221" s="29"/>
      <c r="D221" s="29"/>
      <c r="E221" s="29"/>
      <c r="F221" s="29"/>
      <c r="G221" s="29"/>
      <c r="H221" s="29"/>
    </row>
    <row r="222" ht="15.75" customHeight="1">
      <c r="A222" s="29"/>
      <c r="B222" s="29"/>
      <c r="C222" s="29"/>
      <c r="D222" s="29"/>
      <c r="E222" s="29"/>
      <c r="F222" s="29"/>
      <c r="G222" s="29"/>
      <c r="H222" s="29"/>
    </row>
    <row r="223" ht="15.75" customHeight="1">
      <c r="A223" s="29"/>
      <c r="B223" s="29"/>
      <c r="C223" s="29"/>
      <c r="D223" s="29"/>
      <c r="E223" s="29"/>
      <c r="F223" s="29"/>
      <c r="G223" s="29"/>
      <c r="H223" s="29"/>
    </row>
    <row r="224" ht="15.75" customHeight="1">
      <c r="A224" s="29"/>
      <c r="B224" s="29"/>
      <c r="C224" s="29"/>
      <c r="D224" s="29"/>
      <c r="E224" s="29"/>
      <c r="F224" s="29"/>
      <c r="G224" s="29"/>
      <c r="H224" s="29"/>
    </row>
    <row r="225" ht="15.75" customHeight="1">
      <c r="A225" s="29"/>
      <c r="B225" s="29"/>
      <c r="C225" s="29"/>
      <c r="D225" s="29"/>
      <c r="E225" s="29"/>
      <c r="F225" s="29"/>
      <c r="G225" s="29"/>
      <c r="H225" s="29"/>
    </row>
    <row r="226" ht="15.75" customHeight="1">
      <c r="A226" s="29"/>
      <c r="B226" s="29"/>
      <c r="C226" s="29"/>
      <c r="D226" s="29"/>
      <c r="E226" s="29"/>
      <c r="F226" s="29"/>
      <c r="G226" s="29"/>
      <c r="H226" s="29"/>
    </row>
    <row r="227" ht="15.75" customHeight="1">
      <c r="A227" s="29"/>
      <c r="B227" s="29"/>
      <c r="C227" s="29"/>
      <c r="D227" s="29"/>
      <c r="E227" s="29"/>
      <c r="F227" s="29"/>
      <c r="G227" s="29"/>
      <c r="H227" s="29"/>
    </row>
    <row r="228" ht="15.75" customHeight="1">
      <c r="A228" s="29"/>
      <c r="B228" s="29"/>
      <c r="C228" s="29"/>
      <c r="D228" s="29"/>
      <c r="E228" s="29"/>
      <c r="F228" s="29"/>
      <c r="G228" s="29"/>
      <c r="H228" s="29"/>
    </row>
    <row r="229" ht="15.75" customHeight="1">
      <c r="A229" s="29"/>
      <c r="B229" s="29"/>
      <c r="C229" s="29"/>
      <c r="D229" s="29"/>
      <c r="E229" s="29"/>
      <c r="F229" s="29"/>
      <c r="G229" s="29"/>
      <c r="H229" s="29"/>
    </row>
    <row r="230" ht="15.75" customHeight="1">
      <c r="A230" s="29"/>
      <c r="B230" s="29"/>
      <c r="C230" s="29"/>
      <c r="D230" s="29"/>
      <c r="E230" s="29"/>
      <c r="F230" s="29"/>
      <c r="G230" s="29"/>
      <c r="H230" s="29"/>
    </row>
    <row r="231" ht="15.75" customHeight="1">
      <c r="A231" s="29"/>
      <c r="B231" s="29"/>
      <c r="C231" s="29"/>
      <c r="D231" s="29"/>
      <c r="E231" s="29"/>
      <c r="F231" s="29"/>
      <c r="G231" s="29"/>
      <c r="H231" s="29"/>
    </row>
    <row r="232" ht="15.75" customHeight="1">
      <c r="A232" s="29"/>
      <c r="B232" s="29"/>
      <c r="C232" s="29"/>
      <c r="D232" s="29"/>
      <c r="E232" s="29"/>
      <c r="F232" s="29"/>
      <c r="G232" s="29"/>
      <c r="H232" s="29"/>
    </row>
    <row r="233" ht="15.75" customHeight="1">
      <c r="A233" s="29"/>
      <c r="B233" s="29"/>
      <c r="C233" s="29"/>
      <c r="D233" s="29"/>
      <c r="E233" s="29"/>
      <c r="F233" s="29"/>
      <c r="G233" s="29"/>
      <c r="H233" s="29"/>
    </row>
    <row r="234" ht="15.75" customHeight="1">
      <c r="A234" s="29"/>
      <c r="B234" s="29"/>
      <c r="C234" s="29"/>
      <c r="D234" s="29"/>
      <c r="E234" s="29"/>
      <c r="F234" s="29"/>
      <c r="G234" s="29"/>
      <c r="H234" s="29"/>
    </row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1:C1"/>
    <mergeCell ref="E1:H1"/>
  </mergeCells>
  <printOptions/>
  <pageMargins bottom="0.75" footer="0.0" header="0.0" left="0.7" right="0.7" top="0.75"/>
  <pageSetup orientation="portrait"/>
  <drawing r:id="rId1"/>
</worksheet>
</file>